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 Firma\2020\2020 006 Bezdružice, U Tiskárny - komunikace\PDF Bezdružice, U Tiskárny, 2020 12\"/>
    </mc:Choice>
  </mc:AlternateContent>
  <xr:revisionPtr revIDLastSave="0" documentId="8_{2FE9A3ED-419A-4BCD-AEE3-9F74AD3F8FE4}" xr6:coauthVersionLast="45" xr6:coauthVersionMax="45" xr10:uidLastSave="{00000000-0000-0000-0000-000000000000}"/>
  <bookViews>
    <workbookView xWindow="-120" yWindow="-120" windowWidth="29040" windowHeight="1599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39" i="1"/>
  <c r="F39" i="1"/>
  <c r="G112" i="12"/>
  <c r="AC112" i="12"/>
  <c r="AD112" i="12"/>
  <c r="BA97" i="12"/>
  <c r="BA93" i="12"/>
  <c r="BA92" i="12"/>
  <c r="G9" i="12"/>
  <c r="I9" i="12"/>
  <c r="I8" i="12" s="1"/>
  <c r="K9" i="12"/>
  <c r="K8" i="12" s="1"/>
  <c r="M9" i="12"/>
  <c r="O9" i="12"/>
  <c r="Q9" i="12"/>
  <c r="Q8" i="12" s="1"/>
  <c r="U9" i="12"/>
  <c r="U8" i="12" s="1"/>
  <c r="G14" i="12"/>
  <c r="M14" i="12" s="1"/>
  <c r="I14" i="12"/>
  <c r="K14" i="12"/>
  <c r="O14" i="12"/>
  <c r="Q14" i="12"/>
  <c r="U14" i="12"/>
  <c r="G17" i="12"/>
  <c r="I17" i="12"/>
  <c r="K17" i="12"/>
  <c r="M17" i="12"/>
  <c r="O17" i="12"/>
  <c r="Q17" i="12"/>
  <c r="U17" i="12"/>
  <c r="G19" i="12"/>
  <c r="G8" i="12" s="1"/>
  <c r="I19" i="12"/>
  <c r="K19" i="12"/>
  <c r="O19" i="12"/>
  <c r="O8" i="12" s="1"/>
  <c r="Q19" i="12"/>
  <c r="U19" i="12"/>
  <c r="G22" i="12"/>
  <c r="I22" i="12"/>
  <c r="K22" i="12"/>
  <c r="M22" i="12"/>
  <c r="O22" i="12"/>
  <c r="Q22" i="12"/>
  <c r="U22" i="12"/>
  <c r="G25" i="12"/>
  <c r="M25" i="12" s="1"/>
  <c r="I25" i="12"/>
  <c r="K25" i="12"/>
  <c r="O25" i="12"/>
  <c r="Q25" i="12"/>
  <c r="U25" i="12"/>
  <c r="G29" i="12"/>
  <c r="G28" i="12" s="1"/>
  <c r="I29" i="12"/>
  <c r="I28" i="12" s="1"/>
  <c r="K29" i="12"/>
  <c r="K28" i="12" s="1"/>
  <c r="O29" i="12"/>
  <c r="O28" i="12" s="1"/>
  <c r="Q29" i="12"/>
  <c r="Q28" i="12" s="1"/>
  <c r="U29" i="12"/>
  <c r="U28" i="12" s="1"/>
  <c r="G33" i="12"/>
  <c r="I33" i="12"/>
  <c r="K33" i="12"/>
  <c r="M33" i="12"/>
  <c r="O33" i="12"/>
  <c r="Q33" i="12"/>
  <c r="U33" i="12"/>
  <c r="G35" i="12"/>
  <c r="I35" i="12"/>
  <c r="K35" i="12"/>
  <c r="M35" i="12"/>
  <c r="O35" i="12"/>
  <c r="Q35" i="12"/>
  <c r="U35" i="12"/>
  <c r="G37" i="12"/>
  <c r="I37" i="12"/>
  <c r="K37" i="12"/>
  <c r="M37" i="12"/>
  <c r="O37" i="12"/>
  <c r="Q37" i="12"/>
  <c r="U37" i="12"/>
  <c r="G41" i="12"/>
  <c r="M41" i="12" s="1"/>
  <c r="I41" i="12"/>
  <c r="K41" i="12"/>
  <c r="O41" i="12"/>
  <c r="Q41" i="12"/>
  <c r="U41" i="12"/>
  <c r="G43" i="12"/>
  <c r="I43" i="12"/>
  <c r="K43" i="12"/>
  <c r="M43" i="12"/>
  <c r="O43" i="12"/>
  <c r="Q43" i="12"/>
  <c r="U43" i="12"/>
  <c r="G45" i="12"/>
  <c r="I45" i="12"/>
  <c r="K45" i="12"/>
  <c r="M45" i="12"/>
  <c r="O45" i="12"/>
  <c r="Q45" i="12"/>
  <c r="U45" i="12"/>
  <c r="G47" i="12"/>
  <c r="I47" i="12"/>
  <c r="K47" i="12"/>
  <c r="M47" i="12"/>
  <c r="O47" i="12"/>
  <c r="Q47" i="12"/>
  <c r="U47" i="12"/>
  <c r="G49" i="12"/>
  <c r="M49" i="12" s="1"/>
  <c r="I49" i="12"/>
  <c r="K49" i="12"/>
  <c r="O49" i="12"/>
  <c r="Q49" i="12"/>
  <c r="U49" i="12"/>
  <c r="G52" i="12"/>
  <c r="I52" i="12"/>
  <c r="K52" i="12"/>
  <c r="M52" i="12"/>
  <c r="O52" i="12"/>
  <c r="Q52" i="12"/>
  <c r="U52" i="12"/>
  <c r="G55" i="12"/>
  <c r="I55" i="12"/>
  <c r="K55" i="12"/>
  <c r="M55" i="12"/>
  <c r="O55" i="12"/>
  <c r="Q55" i="12"/>
  <c r="U55" i="12"/>
  <c r="G57" i="12"/>
  <c r="I57" i="12"/>
  <c r="K57" i="12"/>
  <c r="M57" i="12"/>
  <c r="O57" i="12"/>
  <c r="Q57" i="12"/>
  <c r="U57" i="12"/>
  <c r="G59" i="12"/>
  <c r="M59" i="12" s="1"/>
  <c r="I59" i="12"/>
  <c r="K59" i="12"/>
  <c r="O59" i="12"/>
  <c r="Q59" i="12"/>
  <c r="U59" i="12"/>
  <c r="G62" i="12"/>
  <c r="I62" i="12"/>
  <c r="K62" i="12"/>
  <c r="K61" i="12" s="1"/>
  <c r="M62" i="12"/>
  <c r="O62" i="12"/>
  <c r="Q62" i="12"/>
  <c r="U62" i="12"/>
  <c r="U61" i="12" s="1"/>
  <c r="G69" i="12"/>
  <c r="I69" i="12"/>
  <c r="K69" i="12"/>
  <c r="M69" i="12"/>
  <c r="O69" i="12"/>
  <c r="Q69" i="12"/>
  <c r="U69" i="12"/>
  <c r="G72" i="12"/>
  <c r="G61" i="12" s="1"/>
  <c r="I72" i="12"/>
  <c r="K72" i="12"/>
  <c r="O72" i="12"/>
  <c r="O61" i="12" s="1"/>
  <c r="Q72" i="12"/>
  <c r="U72" i="12"/>
  <c r="G75" i="12"/>
  <c r="M75" i="12" s="1"/>
  <c r="I75" i="12"/>
  <c r="I61" i="12" s="1"/>
  <c r="K75" i="12"/>
  <c r="O75" i="12"/>
  <c r="Q75" i="12"/>
  <c r="Q61" i="12" s="1"/>
  <c r="U75" i="12"/>
  <c r="G77" i="12"/>
  <c r="I77" i="12"/>
  <c r="K77" i="12"/>
  <c r="M77" i="12"/>
  <c r="O77" i="12"/>
  <c r="Q77" i="12"/>
  <c r="U77" i="12"/>
  <c r="G79" i="12"/>
  <c r="I79" i="12"/>
  <c r="K79" i="12"/>
  <c r="M79" i="12"/>
  <c r="O79" i="12"/>
  <c r="Q79" i="12"/>
  <c r="U79" i="12"/>
  <c r="G82" i="12"/>
  <c r="M82" i="12" s="1"/>
  <c r="I82" i="12"/>
  <c r="K82" i="12"/>
  <c r="O82" i="12"/>
  <c r="Q82" i="12"/>
  <c r="U82" i="12"/>
  <c r="G85" i="12"/>
  <c r="M85" i="12" s="1"/>
  <c r="I85" i="12"/>
  <c r="K85" i="12"/>
  <c r="O85" i="12"/>
  <c r="Q85" i="12"/>
  <c r="U85" i="12"/>
  <c r="G87" i="12"/>
  <c r="I87" i="12"/>
  <c r="K87" i="12"/>
  <c r="M87" i="12"/>
  <c r="O87" i="12"/>
  <c r="Q87" i="12"/>
  <c r="U87" i="12"/>
  <c r="G91" i="12"/>
  <c r="I91" i="12"/>
  <c r="K91" i="12"/>
  <c r="M91" i="12"/>
  <c r="O91" i="12"/>
  <c r="Q91" i="12"/>
  <c r="U91" i="12"/>
  <c r="G96" i="12"/>
  <c r="M96" i="12" s="1"/>
  <c r="I96" i="12"/>
  <c r="K96" i="12"/>
  <c r="O96" i="12"/>
  <c r="Q96" i="12"/>
  <c r="U96" i="12"/>
  <c r="G99" i="12"/>
  <c r="I99" i="12"/>
  <c r="O99" i="12"/>
  <c r="Q99" i="12"/>
  <c r="G100" i="12"/>
  <c r="I100" i="12"/>
  <c r="K100" i="12"/>
  <c r="K99" i="12" s="1"/>
  <c r="M100" i="12"/>
  <c r="M99" i="12" s="1"/>
  <c r="O100" i="12"/>
  <c r="Q100" i="12"/>
  <c r="U100" i="12"/>
  <c r="U99" i="12" s="1"/>
  <c r="G105" i="12"/>
  <c r="G104" i="12" s="1"/>
  <c r="I105" i="12"/>
  <c r="I104" i="12" s="1"/>
  <c r="K105" i="12"/>
  <c r="O105" i="12"/>
  <c r="O104" i="12" s="1"/>
  <c r="Q105" i="12"/>
  <c r="Q104" i="12" s="1"/>
  <c r="U105" i="12"/>
  <c r="G106" i="12"/>
  <c r="M106" i="12" s="1"/>
  <c r="I106" i="12"/>
  <c r="K106" i="12"/>
  <c r="O106" i="12"/>
  <c r="Q106" i="12"/>
  <c r="U106" i="12"/>
  <c r="G107" i="12"/>
  <c r="I107" i="12"/>
  <c r="K107" i="12"/>
  <c r="K104" i="12" s="1"/>
  <c r="M107" i="12"/>
  <c r="O107" i="12"/>
  <c r="Q107" i="12"/>
  <c r="U107" i="12"/>
  <c r="U104" i="12" s="1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I20" i="1"/>
  <c r="I19" i="1"/>
  <c r="I18" i="1"/>
  <c r="I17" i="1"/>
  <c r="I16" i="1"/>
  <c r="I54" i="1"/>
  <c r="AZ43" i="1"/>
  <c r="G27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72" i="12"/>
  <c r="M61" i="12" s="1"/>
  <c r="M29" i="12"/>
  <c r="M28" i="12" s="1"/>
  <c r="M19" i="12"/>
  <c r="M8" i="12" s="1"/>
  <c r="M105" i="12"/>
  <c r="M104" i="12" s="1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<sst xmlns="http://schemas.openxmlformats.org/spreadsheetml/2006/main" count="427" uniqueCount="229">
  <si>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</si>
  <si>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</si>
  <si>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</si>
  <si>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</si>
  <si>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</si>
  <si>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</si>
  <si>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</si>
  <si>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</si>
  <si>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</si>
  <si>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</si>
  <si>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</si>
  <si>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</si>
  <si>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</si>
  <si>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</si>
  <si>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</si>
  <si>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</si>
  <si>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</si>
  <si>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</si>
  <si>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</si>
  <si>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</si>
  <si>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</si>
  <si>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</si>
  <si>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</si>
  <si>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</si>
  <si>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</si>
  <si>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</si>
  <si>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</si>
  <si>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</si>
  <si>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</si>
  <si>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</si>
  <si>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</si>
  <si>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</si>
  <si>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</si>
  <si>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</si>
  <si>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</si>
  <si>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</si>
  <si>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</si>
  <si>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</si>
  <si>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</si>
  <si>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</si>
  <si>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</si>
  <si>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</si>
  <si>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</si>
  <si>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Bezdružice, U Tiskárny</t>
  </si>
  <si>
    <t>Rozpočet:</t>
  </si>
  <si>
    <t>Misto</t>
  </si>
  <si>
    <t>Bezdružice, U Tiskárny - komunikace - NEUZNATELNÉ NÁKLADY</t>
  </si>
  <si>
    <t>Město Bezdružice</t>
  </si>
  <si>
    <t>ČSA 196</t>
  </si>
  <si>
    <t>Bezdružice</t>
  </si>
  <si>
    <t>34953</t>
  </si>
  <si>
    <t>00259705</t>
  </si>
  <si>
    <t>CZ00259705</t>
  </si>
  <si>
    <t>Rozpočet</t>
  </si>
  <si>
    <t>Celkem za stavbu</t>
  </si>
  <si>
    <t>CZK</t>
  </si>
  <si>
    <t xml:space="preserve">Popis rozpočtu:  - </t>
  </si>
  <si>
    <t>Stavební úpravy komunikace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</si>
  <si>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</si>
  <si>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</si>
  <si>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</si>
  <si>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</si>
  <si>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</si>
  <si>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</si>
  <si>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</si>
  <si>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</si>
  <si>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</si>
  <si>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</si>
  <si>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</si>
  <si>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</si>
  <si>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</si>
  <si>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</si>
  <si>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</si>
  <si>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</si>
  <si>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</si>
  <si>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</si>
  <si>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</si>
  <si>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</si>
  <si>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</si>
  <si>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</si>
  <si>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</si>
  <si>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</si>
  <si>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</si>
  <si>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</si>
  <si>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</si>
  <si>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</si>
  <si>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</si>
  <si>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</si>
  <si>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</si>
  <si>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</si>
  <si>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</si>
  <si>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</si>
  <si>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</si>
  <si>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</si>
  <si>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</si>
  <si>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</si>
  <si>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</si>
  <si>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181101102R00</t>
  </si>
  <si>
    <t>Úprava pláně v zářezech v hor. 1-4, se zhutněním</t>
  </si>
  <si>
    <t>m2</t>
  </si>
  <si>
    <t>POL1_0</t>
  </si>
  <si>
    <t>Asfalt - Sjezdy:(14,9525+41,7878)*1,15</t>
  </si>
  <si>
    <t>VV</t>
  </si>
  <si>
    <t>Dlažba 80 - Větev A:34,5160*1,15</t>
  </si>
  <si>
    <t>Dlažba 80 - Větev C:43,5575*1,15</t>
  </si>
  <si>
    <t>Dlažba 60 - Větev A:61,2279</t>
  </si>
  <si>
    <t>181301101R00</t>
  </si>
  <si>
    <t>Rozprostření ornice, rovina, tl. do 10 cm do 500m2</t>
  </si>
  <si>
    <t>Větev A:95,00*1,50</t>
  </si>
  <si>
    <t>Větev C:118,50*1,25*2</t>
  </si>
  <si>
    <t>10364200R</t>
  </si>
  <si>
    <t>Ornice pro pozemkové úpravy</t>
  </si>
  <si>
    <t>m3</t>
  </si>
  <si>
    <t>POL3_0</t>
  </si>
  <si>
    <t>438,75*0,10</t>
  </si>
  <si>
    <t>180402112R00</t>
  </si>
  <si>
    <t>Založení trávníku parkového výsevem svah do 1:2</t>
  </si>
  <si>
    <t>00572410R</t>
  </si>
  <si>
    <t>Směs travní parková II. mírná zátěž PROFI, á 25 kg</t>
  </si>
  <si>
    <t>kg</t>
  </si>
  <si>
    <t>Větev A:95,00*1,50*0,03</t>
  </si>
  <si>
    <t>Větev C:118,50*1,25*2*0,03</t>
  </si>
  <si>
    <t>185803112R00</t>
  </si>
  <si>
    <t>Ošetření trávníku na svahu 1:2</t>
  </si>
  <si>
    <t>564861111R00</t>
  </si>
  <si>
    <t>Podklad ze štěrkodrti po zhutnění tloušťky 20 cm</t>
  </si>
  <si>
    <t>564851113R00</t>
  </si>
  <si>
    <t>Podklad ze štěrkodrti po zhutnění tloušťky 17 cm</t>
  </si>
  <si>
    <t>567122112R00</t>
  </si>
  <si>
    <t>Podklad z kameniva zpev.cementem SC C8/10 tl.13 cm</t>
  </si>
  <si>
    <t>Asfalt - Sjezdy:(14,9525+41,7878)</t>
  </si>
  <si>
    <t>567122111R00</t>
  </si>
  <si>
    <t>Podklad z kameniva zpev.cementem SC C8/10 tl.12 cm</t>
  </si>
  <si>
    <t>Dlažba 80 - Větev A:34,5160+17,9145</t>
  </si>
  <si>
    <t>Dlažba 80 - Větev C:43,5575</t>
  </si>
  <si>
    <t>DLažba 60 - Větev A:61,2279</t>
  </si>
  <si>
    <t>573111113R00</t>
  </si>
  <si>
    <t>Postřik živičný infiltr.+ posyp, asfalt 1,5 kg/m2</t>
  </si>
  <si>
    <t>565151211R00</t>
  </si>
  <si>
    <t>Podklad z obal kam.ACP 16+,ACP 22+,nad 3 m,tl.7 cm</t>
  </si>
  <si>
    <t>573211111R00</t>
  </si>
  <si>
    <t>Postřik živičný spojovací z asfaltu 0,5-0,7 kg/m2</t>
  </si>
  <si>
    <t>577132211R00</t>
  </si>
  <si>
    <t>Beton asfalt. ACO 8, nebo ACO 11, nad 3 m, 4 cm</t>
  </si>
  <si>
    <t>596215040R00</t>
  </si>
  <si>
    <t>Kladení zámkové dlažby tl. 8 cm do drtě tl. 4 cm</t>
  </si>
  <si>
    <t>592452655R</t>
  </si>
  <si>
    <t>Dlažba BEST KLASIKO přírodní 20x10x8, povrch STANDARD</t>
  </si>
  <si>
    <t>Dlažba 80 - Větev A:34,5160*1,05</t>
  </si>
  <si>
    <t>Dlažba 80 - Větev C:43,5575*1,05</t>
  </si>
  <si>
    <t>59245264R</t>
  </si>
  <si>
    <t>Dlažba BEST KLASIKO červená pro nevidomé 20x10x8, povrch STANDARD</t>
  </si>
  <si>
    <t>Dlažba 80 reliéfní - Větev A:17,9145*1,05</t>
  </si>
  <si>
    <t>596215020R00</t>
  </si>
  <si>
    <t>Kladení zámkové dlažby tl. 6 cm do drtě tl. 3 cm</t>
  </si>
  <si>
    <t>59245308R</t>
  </si>
  <si>
    <t>Dlažba BEST KLASIKO přírodní  20x10x6</t>
  </si>
  <si>
    <t>Dlažba 60 - Větev A:61,2279*1,05</t>
  </si>
  <si>
    <t>917862111R00</t>
  </si>
  <si>
    <t>Osazení stojat. obrub.bet. s opěrou,lože z C 12/15</t>
  </si>
  <si>
    <t>m</t>
  </si>
  <si>
    <t>Větev A - 100x30x15:14,5355+18,9400+20,0762</t>
  </si>
  <si>
    <t>Větev C - 100x30x15:20,3856+15,3163</t>
  </si>
  <si>
    <t>Větev A - 100x15x15:4,00+11,1411+14,7255+7,0509+3,5337</t>
  </si>
  <si>
    <t>Větev C - 100x15x15:14,1604+19,4122+1,7197+6,1612</t>
  </si>
  <si>
    <t>Větev A - přechodový L:2</t>
  </si>
  <si>
    <t>Větev A - přechodový P:3</t>
  </si>
  <si>
    <t>59217012R</t>
  </si>
  <si>
    <t>Obrubník silniční betonový 150x300x1000 mm, přírodní</t>
  </si>
  <si>
    <t>kus</t>
  </si>
  <si>
    <t>Větev A - 100x30x15:(14,5355+18,9400+20,0762)*1,01</t>
  </si>
  <si>
    <t>Větev C - 100x30x15:(20,3856+15,3163)*1,01</t>
  </si>
  <si>
    <t>59217020R</t>
  </si>
  <si>
    <t>Obrubník nájezdový betonový 148,5x145x1000 mm, přírodní</t>
  </si>
  <si>
    <t>Větev A - 100x15x15:(4,00+11,1411+14,7255+7,0509+3,5337)*1,01</t>
  </si>
  <si>
    <t>Větev C - 100x15x15:(14,1604+19,4122+1,7197+6,1612)*1,01</t>
  </si>
  <si>
    <t>59217022R</t>
  </si>
  <si>
    <t>Obrubník přechodový L betonový 150x250/145x975 mm, přírodní</t>
  </si>
  <si>
    <t>59217021R</t>
  </si>
  <si>
    <t>Obrubník přechodový P betonový 150x250/145x975 mm, přírodní</t>
  </si>
  <si>
    <t>916561111R00</t>
  </si>
  <si>
    <t>Osazení záhon.obrubníků do lože z C 12/15 s opěrou</t>
  </si>
  <si>
    <t>Větev A - 50x25x8:1,1315+1,5146+1,8408+9,8023+6,7292+28,3508+1,1966+6,9295+26,5455+7,4883</t>
  </si>
  <si>
    <t>Větev C - 50x25x8:4,1248</t>
  </si>
  <si>
    <t>59217509R</t>
  </si>
  <si>
    <t>Obrubník Best LINEA I přírodní 50x8x25 cm</t>
  </si>
  <si>
    <t>Větev A - 50x25x8:(1,1315+1,5146+1,8408+9,8023+6,7292+28,3508+1,1966+6,9295+26,5455+7,4883)*1,01*2</t>
  </si>
  <si>
    <t>Větev C - 50x25x8:4,1248*1,01*2</t>
  </si>
  <si>
    <t>914001122R00</t>
  </si>
  <si>
    <t>Osaz.2 sloupků dopr.značky vč. bet.zákl.+Al patka</t>
  </si>
  <si>
    <t>2</t>
  </si>
  <si>
    <t>914001125R00</t>
  </si>
  <si>
    <t>Osazení svislé dopr.značky na sloupek nebo konzolu</t>
  </si>
  <si>
    <t>IZ5a:2</t>
  </si>
  <si>
    <t>IZ5b:2</t>
  </si>
  <si>
    <t>IP10a:1</t>
  </si>
  <si>
    <t>40445055.AR</t>
  </si>
  <si>
    <t>Značka dopr inf IZ 5a, b, 750/1000 fól1, EG 7letá</t>
  </si>
  <si>
    <t>IZ 5a - Obytná zóna</t>
  </si>
  <si>
    <t>POP</t>
  </si>
  <si>
    <t>IZ 5b - Konec obytné zóny</t>
  </si>
  <si>
    <t>IZ5a:1</t>
  </si>
  <si>
    <t>IZ5b:1</t>
  </si>
  <si>
    <t>40445045.AR</t>
  </si>
  <si>
    <t>Značka dopr inf IP 4b-7,10a,b 500/500 fól1,HIG10</t>
  </si>
  <si>
    <t>IP 10a - Slepá pozemní komunikace</t>
  </si>
  <si>
    <t>998225111R00</t>
  </si>
  <si>
    <t>Přesun hmot, pozemní komunikace, kryt živičný</t>
  </si>
  <si>
    <t>t</t>
  </si>
  <si>
    <t>Zemní práce:73,28441</t>
  </si>
  <si>
    <t>Komunikace:214,91391</t>
  </si>
  <si>
    <t>Doplňující práce na komunikaci:59,44182</t>
  </si>
  <si>
    <t>005111021R</t>
  </si>
  <si>
    <t>Vytyčení inženýrských sítí</t>
  </si>
  <si>
    <t>Soubor</t>
  </si>
  <si>
    <t>005111020R</t>
  </si>
  <si>
    <t>Vytyčení stavby</t>
  </si>
  <si>
    <t>004111010R</t>
  </si>
  <si>
    <t xml:space="preserve">Průzkumné práce </t>
  </si>
  <si>
    <t>005211030R</t>
  </si>
  <si>
    <t xml:space="preserve">Dočasná dopravní opatření </t>
  </si>
  <si>
    <t>005211020R</t>
  </si>
  <si>
    <t>Ochrana stávaj. inženýrských sítí na staveništi</t>
  </si>
  <si>
    <t>005241020R</t>
  </si>
  <si>
    <t xml:space="preserve">Geodetické zaměření skutečného provedení 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</si>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</sst>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9" fillId="0" borderId="0" xfId="0" applyNumberFormat="1" applyFont="1" applyBorder="1" applyAlignment="1">
      <alignment vertical="top" wrapText="1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7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SUMIF(F49:F53,A16,I49:I53)+SUMIF(F49:F53,"PSU",I49:I53)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SUMIF(F49:F53,A17,I49:I53)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SUMIF(F49:F53,A18,I49:I53)</f>
        <v>0</v>
      </c>
      <c r="J18" s="93"/>
    </row>
    <row r="19" spans="1:10" ht="23.25" customHeight="1" x14ac:dyDescent="0.2">
      <c r="A19" s="195" t="s">
        <v>68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SUMIF(F49:F53,A19,I49:I53)</f>
        <v>0</v>
      </c>
      <c r="J19" s="93"/>
    </row>
    <row r="20" spans="1:10" ht="23.25" customHeight="1" x14ac:dyDescent="0.2">
      <c r="A20" s="195" t="s">
        <v>69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SUMIF(F49:F53,A20,I49:I53)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44180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Pol'!AC112</f>
        <v>0</v>
      </c>
      <c r="G39" s="148">
        <f>'Rozpočet Pol'!AD112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56</v>
      </c>
    </row>
    <row r="43" spans="1:52" x14ac:dyDescent="0.2">
      <c r="B43" s="162" t="s">
        <v>57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Stavební úpravy komunikace</v>
      </c>
    </row>
    <row r="46" spans="1:52" ht="15.75" x14ac:dyDescent="0.25">
      <c r="B46" s="163" t="s">
        <v>58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59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60</v>
      </c>
      <c r="C49" s="177" t="s">
        <v>61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62</v>
      </c>
      <c r="C50" s="167" t="s">
        <v>63</v>
      </c>
      <c r="D50" s="169"/>
      <c r="E50" s="169"/>
      <c r="F50" s="185" t="s">
        <v>23</v>
      </c>
      <c r="G50" s="186"/>
      <c r="H50" s="186"/>
      <c r="I50" s="187">
        <f>'Rozpočet Pol'!G28</f>
        <v>0</v>
      </c>
      <c r="J50" s="187"/>
    </row>
    <row r="51" spans="1:10" ht="25.5" customHeight="1" x14ac:dyDescent="0.2">
      <c r="A51" s="165"/>
      <c r="B51" s="168" t="s">
        <v>64</v>
      </c>
      <c r="C51" s="167" t="s">
        <v>65</v>
      </c>
      <c r="D51" s="169"/>
      <c r="E51" s="169"/>
      <c r="F51" s="185" t="s">
        <v>23</v>
      </c>
      <c r="G51" s="186"/>
      <c r="H51" s="186"/>
      <c r="I51" s="187">
        <f>'Rozpočet Pol'!G61</f>
        <v>0</v>
      </c>
      <c r="J51" s="187"/>
    </row>
    <row r="52" spans="1:10" ht="25.5" customHeight="1" x14ac:dyDescent="0.2">
      <c r="A52" s="165"/>
      <c r="B52" s="168" t="s">
        <v>66</v>
      </c>
      <c r="C52" s="167" t="s">
        <v>67</v>
      </c>
      <c r="D52" s="169"/>
      <c r="E52" s="169"/>
      <c r="F52" s="185" t="s">
        <v>23</v>
      </c>
      <c r="G52" s="186"/>
      <c r="H52" s="186"/>
      <c r="I52" s="187">
        <f>'Rozpočet Pol'!G99</f>
        <v>0</v>
      </c>
      <c r="J52" s="187"/>
    </row>
    <row r="53" spans="1:10" ht="25.5" customHeight="1" x14ac:dyDescent="0.2">
      <c r="A53" s="165"/>
      <c r="B53" s="179" t="s">
        <v>68</v>
      </c>
      <c r="C53" s="180" t="s">
        <v>26</v>
      </c>
      <c r="D53" s="181"/>
      <c r="E53" s="181"/>
      <c r="F53" s="188" t="s">
        <v>68</v>
      </c>
      <c r="G53" s="189"/>
      <c r="H53" s="189"/>
      <c r="I53" s="190">
        <f>'Rozpočet Pol'!G104</f>
        <v>0</v>
      </c>
      <c r="J53" s="190"/>
    </row>
    <row r="54" spans="1:10" ht="25.5" customHeight="1" x14ac:dyDescent="0.2">
      <c r="A54" s="166"/>
      <c r="B54" s="172" t="s">
        <v>1</v>
      </c>
      <c r="C54" s="172"/>
      <c r="D54" s="173"/>
      <c r="E54" s="173"/>
      <c r="F54" s="191"/>
      <c r="G54" s="192"/>
      <c r="H54" s="192"/>
      <c r="I54" s="193">
        <f>SUM(I49:I53)</f>
        <v>0</v>
      </c>
      <c r="J54" s="193"/>
    </row>
    <row r="55" spans="1:10" x14ac:dyDescent="0.2">
      <c r="F55" s="194"/>
      <c r="G55" s="130"/>
      <c r="H55" s="194"/>
      <c r="I55" s="130"/>
      <c r="J55" s="130"/>
    </row>
    <row r="56" spans="1:10" x14ac:dyDescent="0.2">
      <c r="F56" s="194"/>
      <c r="G56" s="130"/>
      <c r="H56" s="194"/>
      <c r="I56" s="130"/>
      <c r="J56" s="130"/>
    </row>
    <row r="57" spans="1:10" x14ac:dyDescent="0.2">
      <c r="F57" s="194"/>
      <c r="G57" s="130"/>
      <c r="H57" s="194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71</v>
      </c>
    </row>
    <row r="2" spans="1:60" ht="24.95" customHeight="1" x14ac:dyDescent="0.2">
      <c r="A2" s="204" t="s">
        <v>70</v>
      </c>
      <c r="B2" s="198"/>
      <c r="C2" s="199" t="s">
        <v>46</v>
      </c>
      <c r="D2" s="200"/>
      <c r="E2" s="200"/>
      <c r="F2" s="200"/>
      <c r="G2" s="206"/>
      <c r="AE2" t="s">
        <v>72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73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74</v>
      </c>
    </row>
    <row r="5" spans="1:60" hidden="1" x14ac:dyDescent="0.2">
      <c r="A5" s="208" t="s">
        <v>75</v>
      </c>
      <c r="B5" s="209"/>
      <c r="C5" s="210"/>
      <c r="D5" s="211"/>
      <c r="E5" s="211"/>
      <c r="F5" s="211"/>
      <c r="G5" s="212"/>
      <c r="AE5" t="s">
        <v>76</v>
      </c>
    </row>
    <row r="7" spans="1:60" ht="38.25" x14ac:dyDescent="0.2">
      <c r="A7" s="218" t="s">
        <v>77</v>
      </c>
      <c r="B7" s="219" t="s">
        <v>78</v>
      </c>
      <c r="C7" s="219" t="s">
        <v>79</v>
      </c>
      <c r="D7" s="218" t="s">
        <v>80</v>
      </c>
      <c r="E7" s="218" t="s">
        <v>81</v>
      </c>
      <c r="F7" s="213" t="s">
        <v>82</v>
      </c>
      <c r="G7" s="239" t="s">
        <v>28</v>
      </c>
      <c r="H7" s="240" t="s">
        <v>29</v>
      </c>
      <c r="I7" s="240" t="s">
        <v>83</v>
      </c>
      <c r="J7" s="240" t="s">
        <v>30</v>
      </c>
      <c r="K7" s="240" t="s">
        <v>84</v>
      </c>
      <c r="L7" s="240" t="s">
        <v>85</v>
      </c>
      <c r="M7" s="240" t="s">
        <v>86</v>
      </c>
      <c r="N7" s="240" t="s">
        <v>87</v>
      </c>
      <c r="O7" s="240" t="s">
        <v>88</v>
      </c>
      <c r="P7" s="240" t="s">
        <v>89</v>
      </c>
      <c r="Q7" s="240" t="s">
        <v>90</v>
      </c>
      <c r="R7" s="240" t="s">
        <v>91</v>
      </c>
      <c r="S7" s="240" t="s">
        <v>92</v>
      </c>
      <c r="T7" s="240" t="s">
        <v>93</v>
      </c>
      <c r="U7" s="221" t="s">
        <v>94</v>
      </c>
    </row>
    <row r="8" spans="1:60" x14ac:dyDescent="0.2">
      <c r="A8" s="241" t="s">
        <v>95</v>
      </c>
      <c r="B8" s="242" t="s">
        <v>60</v>
      </c>
      <c r="C8" s="243" t="s">
        <v>61</v>
      </c>
      <c r="D8" s="220"/>
      <c r="E8" s="244"/>
      <c r="F8" s="245"/>
      <c r="G8" s="245">
        <f>SUMIF(AE9:AE27,"&lt;&gt;NOR",G9:G27)</f>
        <v>0</v>
      </c>
      <c r="H8" s="245"/>
      <c r="I8" s="245">
        <f>SUM(I9:I27)</f>
        <v>0</v>
      </c>
      <c r="J8" s="245"/>
      <c r="K8" s="245">
        <f>SUM(K9:K27)</f>
        <v>0</v>
      </c>
      <c r="L8" s="245"/>
      <c r="M8" s="245">
        <f>SUM(M9:M27)</f>
        <v>0</v>
      </c>
      <c r="N8" s="220"/>
      <c r="O8" s="220">
        <f>SUM(O9:O27)</f>
        <v>73.284409999999994</v>
      </c>
      <c r="P8" s="220"/>
      <c r="Q8" s="220">
        <f>SUM(Q9:Q27)</f>
        <v>0</v>
      </c>
      <c r="R8" s="220"/>
      <c r="S8" s="220"/>
      <c r="T8" s="241"/>
      <c r="U8" s="220">
        <f>SUM(U9:U27)</f>
        <v>112.70000000000002</v>
      </c>
      <c r="AE8" t="s">
        <v>96</v>
      </c>
    </row>
    <row r="9" spans="1:60" outlineLevel="1" x14ac:dyDescent="0.2">
      <c r="A9" s="215">
        <v>1</v>
      </c>
      <c r="B9" s="222" t="s">
        <v>97</v>
      </c>
      <c r="C9" s="267" t="s">
        <v>98</v>
      </c>
      <c r="D9" s="224" t="s">
        <v>99</v>
      </c>
      <c r="E9" s="230">
        <v>216.26376999999999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1.7999999999999999E-2</v>
      </c>
      <c r="U9" s="224">
        <f>ROUND(E9*T9,2)</f>
        <v>3.89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100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2"/>
      <c r="C10" s="268" t="s">
        <v>101</v>
      </c>
      <c r="D10" s="226"/>
      <c r="E10" s="231">
        <v>65.251345000000001</v>
      </c>
      <c r="F10" s="235"/>
      <c r="G10" s="235"/>
      <c r="H10" s="235"/>
      <c r="I10" s="235"/>
      <c r="J10" s="235"/>
      <c r="K10" s="235"/>
      <c r="L10" s="235"/>
      <c r="M10" s="235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102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2"/>
      <c r="C11" s="268" t="s">
        <v>103</v>
      </c>
      <c r="D11" s="226"/>
      <c r="E11" s="231">
        <v>39.693399999999997</v>
      </c>
      <c r="F11" s="235"/>
      <c r="G11" s="235"/>
      <c r="H11" s="235"/>
      <c r="I11" s="235"/>
      <c r="J11" s="235"/>
      <c r="K11" s="235"/>
      <c r="L11" s="235"/>
      <c r="M11" s="235"/>
      <c r="N11" s="224"/>
      <c r="O11" s="224"/>
      <c r="P11" s="224"/>
      <c r="Q11" s="224"/>
      <c r="R11" s="224"/>
      <c r="S11" s="224"/>
      <c r="T11" s="225"/>
      <c r="U11" s="224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102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/>
      <c r="B12" s="222"/>
      <c r="C12" s="268" t="s">
        <v>104</v>
      </c>
      <c r="D12" s="226"/>
      <c r="E12" s="231">
        <v>50.091124999999998</v>
      </c>
      <c r="F12" s="235"/>
      <c r="G12" s="235"/>
      <c r="H12" s="235"/>
      <c r="I12" s="235"/>
      <c r="J12" s="235"/>
      <c r="K12" s="235"/>
      <c r="L12" s="235"/>
      <c r="M12" s="235"/>
      <c r="N12" s="224"/>
      <c r="O12" s="224"/>
      <c r="P12" s="224"/>
      <c r="Q12" s="224"/>
      <c r="R12" s="224"/>
      <c r="S12" s="224"/>
      <c r="T12" s="225"/>
      <c r="U12" s="224"/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102</v>
      </c>
      <c r="AF12" s="214">
        <v>0</v>
      </c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2"/>
      <c r="C13" s="268" t="s">
        <v>105</v>
      </c>
      <c r="D13" s="226"/>
      <c r="E13" s="231">
        <v>61.227899999999998</v>
      </c>
      <c r="F13" s="235"/>
      <c r="G13" s="235"/>
      <c r="H13" s="235"/>
      <c r="I13" s="235"/>
      <c r="J13" s="235"/>
      <c r="K13" s="235"/>
      <c r="L13" s="235"/>
      <c r="M13" s="235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102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2</v>
      </c>
      <c r="B14" s="222" t="s">
        <v>106</v>
      </c>
      <c r="C14" s="267" t="s">
        <v>107</v>
      </c>
      <c r="D14" s="224" t="s">
        <v>99</v>
      </c>
      <c r="E14" s="230">
        <v>438.75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21</v>
      </c>
      <c r="M14" s="235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0.13</v>
      </c>
      <c r="U14" s="224">
        <f>ROUND(E14*T14,2)</f>
        <v>57.04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100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2"/>
      <c r="C15" s="268" t="s">
        <v>108</v>
      </c>
      <c r="D15" s="226"/>
      <c r="E15" s="231">
        <v>142.5</v>
      </c>
      <c r="F15" s="235"/>
      <c r="G15" s="235"/>
      <c r="H15" s="235"/>
      <c r="I15" s="235"/>
      <c r="J15" s="235"/>
      <c r="K15" s="235"/>
      <c r="L15" s="235"/>
      <c r="M15" s="235"/>
      <c r="N15" s="224"/>
      <c r="O15" s="224"/>
      <c r="P15" s="224"/>
      <c r="Q15" s="224"/>
      <c r="R15" s="224"/>
      <c r="S15" s="224"/>
      <c r="T15" s="225"/>
      <c r="U15" s="224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102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2"/>
      <c r="C16" s="268" t="s">
        <v>109</v>
      </c>
      <c r="D16" s="226"/>
      <c r="E16" s="231">
        <v>296.25</v>
      </c>
      <c r="F16" s="235"/>
      <c r="G16" s="235"/>
      <c r="H16" s="235"/>
      <c r="I16" s="235"/>
      <c r="J16" s="235"/>
      <c r="K16" s="235"/>
      <c r="L16" s="235"/>
      <c r="M16" s="235"/>
      <c r="N16" s="224"/>
      <c r="O16" s="224"/>
      <c r="P16" s="224"/>
      <c r="Q16" s="224"/>
      <c r="R16" s="224"/>
      <c r="S16" s="224"/>
      <c r="T16" s="225"/>
      <c r="U16" s="224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102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3</v>
      </c>
      <c r="B17" s="222" t="s">
        <v>110</v>
      </c>
      <c r="C17" s="267" t="s">
        <v>111</v>
      </c>
      <c r="D17" s="224" t="s">
        <v>112</v>
      </c>
      <c r="E17" s="230">
        <v>43.875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24">
        <v>1.67</v>
      </c>
      <c r="O17" s="224">
        <f>ROUND(E17*N17,5)</f>
        <v>73.271249999999995</v>
      </c>
      <c r="P17" s="224">
        <v>0</v>
      </c>
      <c r="Q17" s="224">
        <f>ROUND(E17*P17,5)</f>
        <v>0</v>
      </c>
      <c r="R17" s="224"/>
      <c r="S17" s="224"/>
      <c r="T17" s="225">
        <v>0</v>
      </c>
      <c r="U17" s="224">
        <f>ROUND(E17*T17,2)</f>
        <v>0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113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2"/>
      <c r="C18" s="268" t="s">
        <v>114</v>
      </c>
      <c r="D18" s="226"/>
      <c r="E18" s="231">
        <v>43.875</v>
      </c>
      <c r="F18" s="235"/>
      <c r="G18" s="235"/>
      <c r="H18" s="235"/>
      <c r="I18" s="235"/>
      <c r="J18" s="235"/>
      <c r="K18" s="235"/>
      <c r="L18" s="235"/>
      <c r="M18" s="235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102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>
        <v>4</v>
      </c>
      <c r="B19" s="222" t="s">
        <v>115</v>
      </c>
      <c r="C19" s="267" t="s">
        <v>116</v>
      </c>
      <c r="D19" s="224" t="s">
        <v>99</v>
      </c>
      <c r="E19" s="230">
        <v>438.75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9.7000000000000003E-2</v>
      </c>
      <c r="U19" s="224">
        <f>ROUND(E19*T19,2)</f>
        <v>42.56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100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/>
      <c r="B20" s="222"/>
      <c r="C20" s="268" t="s">
        <v>108</v>
      </c>
      <c r="D20" s="226"/>
      <c r="E20" s="231">
        <v>142.5</v>
      </c>
      <c r="F20" s="235"/>
      <c r="G20" s="235"/>
      <c r="H20" s="235"/>
      <c r="I20" s="235"/>
      <c r="J20" s="235"/>
      <c r="K20" s="235"/>
      <c r="L20" s="235"/>
      <c r="M20" s="235"/>
      <c r="N20" s="224"/>
      <c r="O20" s="224"/>
      <c r="P20" s="224"/>
      <c r="Q20" s="224"/>
      <c r="R20" s="224"/>
      <c r="S20" s="224"/>
      <c r="T20" s="225"/>
      <c r="U20" s="224"/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102</v>
      </c>
      <c r="AF20" s="214">
        <v>0</v>
      </c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2"/>
      <c r="C21" s="268" t="s">
        <v>109</v>
      </c>
      <c r="D21" s="226"/>
      <c r="E21" s="231">
        <v>296.25</v>
      </c>
      <c r="F21" s="235"/>
      <c r="G21" s="235"/>
      <c r="H21" s="235"/>
      <c r="I21" s="235"/>
      <c r="J21" s="235"/>
      <c r="K21" s="235"/>
      <c r="L21" s="235"/>
      <c r="M21" s="235"/>
      <c r="N21" s="224"/>
      <c r="O21" s="224"/>
      <c r="P21" s="224"/>
      <c r="Q21" s="224"/>
      <c r="R21" s="224"/>
      <c r="S21" s="224"/>
      <c r="T21" s="225"/>
      <c r="U21" s="224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102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5</v>
      </c>
      <c r="B22" s="222" t="s">
        <v>117</v>
      </c>
      <c r="C22" s="267" t="s">
        <v>118</v>
      </c>
      <c r="D22" s="224" t="s">
        <v>119</v>
      </c>
      <c r="E22" s="230">
        <v>13.1625</v>
      </c>
      <c r="F22" s="234"/>
      <c r="G22" s="235">
        <f>ROUND(E22*F22,2)</f>
        <v>0</v>
      </c>
      <c r="H22" s="234"/>
      <c r="I22" s="235">
        <f>ROUND(E22*H22,2)</f>
        <v>0</v>
      </c>
      <c r="J22" s="234"/>
      <c r="K22" s="235">
        <f>ROUND(E22*J22,2)</f>
        <v>0</v>
      </c>
      <c r="L22" s="235">
        <v>21</v>
      </c>
      <c r="M22" s="235">
        <f>G22*(1+L22/100)</f>
        <v>0</v>
      </c>
      <c r="N22" s="224">
        <v>1E-3</v>
      </c>
      <c r="O22" s="224">
        <f>ROUND(E22*N22,5)</f>
        <v>1.316E-2</v>
      </c>
      <c r="P22" s="224">
        <v>0</v>
      </c>
      <c r="Q22" s="224">
        <f>ROUND(E22*P22,5)</f>
        <v>0</v>
      </c>
      <c r="R22" s="224"/>
      <c r="S22" s="224"/>
      <c r="T22" s="225">
        <v>0</v>
      </c>
      <c r="U22" s="224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113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2"/>
      <c r="C23" s="268" t="s">
        <v>120</v>
      </c>
      <c r="D23" s="226"/>
      <c r="E23" s="231">
        <v>4.2750000000000004</v>
      </c>
      <c r="F23" s="235"/>
      <c r="G23" s="235"/>
      <c r="H23" s="235"/>
      <c r="I23" s="235"/>
      <c r="J23" s="235"/>
      <c r="K23" s="235"/>
      <c r="L23" s="235"/>
      <c r="M23" s="235"/>
      <c r="N23" s="224"/>
      <c r="O23" s="224"/>
      <c r="P23" s="224"/>
      <c r="Q23" s="224"/>
      <c r="R23" s="224"/>
      <c r="S23" s="224"/>
      <c r="T23" s="225"/>
      <c r="U23" s="224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102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15"/>
      <c r="B24" s="222"/>
      <c r="C24" s="268" t="s">
        <v>121</v>
      </c>
      <c r="D24" s="226"/>
      <c r="E24" s="231">
        <v>8.8874999999999993</v>
      </c>
      <c r="F24" s="235"/>
      <c r="G24" s="235"/>
      <c r="H24" s="235"/>
      <c r="I24" s="235"/>
      <c r="J24" s="235"/>
      <c r="K24" s="235"/>
      <c r="L24" s="235"/>
      <c r="M24" s="235"/>
      <c r="N24" s="224"/>
      <c r="O24" s="224"/>
      <c r="P24" s="224"/>
      <c r="Q24" s="224"/>
      <c r="R24" s="224"/>
      <c r="S24" s="224"/>
      <c r="T24" s="225"/>
      <c r="U24" s="224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102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6</v>
      </c>
      <c r="B25" s="222" t="s">
        <v>122</v>
      </c>
      <c r="C25" s="267" t="s">
        <v>123</v>
      </c>
      <c r="D25" s="224" t="s">
        <v>99</v>
      </c>
      <c r="E25" s="230">
        <v>438.75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2.1000000000000001E-2</v>
      </c>
      <c r="U25" s="224">
        <f>ROUND(E25*T25,2)</f>
        <v>9.2100000000000009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100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2"/>
      <c r="C26" s="268" t="s">
        <v>108</v>
      </c>
      <c r="D26" s="226"/>
      <c r="E26" s="231">
        <v>142.5</v>
      </c>
      <c r="F26" s="235"/>
      <c r="G26" s="235"/>
      <c r="H26" s="235"/>
      <c r="I26" s="235"/>
      <c r="J26" s="235"/>
      <c r="K26" s="235"/>
      <c r="L26" s="235"/>
      <c r="M26" s="235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102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2"/>
      <c r="C27" s="268" t="s">
        <v>109</v>
      </c>
      <c r="D27" s="226"/>
      <c r="E27" s="231">
        <v>296.25</v>
      </c>
      <c r="F27" s="235"/>
      <c r="G27" s="235"/>
      <c r="H27" s="235"/>
      <c r="I27" s="235"/>
      <c r="J27" s="235"/>
      <c r="K27" s="235"/>
      <c r="L27" s="235"/>
      <c r="M27" s="235"/>
      <c r="N27" s="224"/>
      <c r="O27" s="224"/>
      <c r="P27" s="224"/>
      <c r="Q27" s="224"/>
      <c r="R27" s="224"/>
      <c r="S27" s="224"/>
      <c r="T27" s="225"/>
      <c r="U27" s="224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102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x14ac:dyDescent="0.2">
      <c r="A28" s="216" t="s">
        <v>95</v>
      </c>
      <c r="B28" s="223" t="s">
        <v>62</v>
      </c>
      <c r="C28" s="269" t="s">
        <v>63</v>
      </c>
      <c r="D28" s="227"/>
      <c r="E28" s="232"/>
      <c r="F28" s="236"/>
      <c r="G28" s="236">
        <f>SUMIF(AE29:AE60,"&lt;&gt;NOR",G29:G60)</f>
        <v>0</v>
      </c>
      <c r="H28" s="236"/>
      <c r="I28" s="236">
        <f>SUM(I29:I60)</f>
        <v>0</v>
      </c>
      <c r="J28" s="236"/>
      <c r="K28" s="236">
        <f>SUM(K29:K60)</f>
        <v>0</v>
      </c>
      <c r="L28" s="236"/>
      <c r="M28" s="236">
        <f>SUM(M29:M60)</f>
        <v>0</v>
      </c>
      <c r="N28" s="227"/>
      <c r="O28" s="227">
        <f>SUM(O29:O60)</f>
        <v>214.91390999999996</v>
      </c>
      <c r="P28" s="227"/>
      <c r="Q28" s="227">
        <f>SUM(Q29:Q60)</f>
        <v>0</v>
      </c>
      <c r="R28" s="227"/>
      <c r="S28" s="227"/>
      <c r="T28" s="228"/>
      <c r="U28" s="227">
        <f>SUM(U29:U60)</f>
        <v>87.22</v>
      </c>
      <c r="AE28" t="s">
        <v>96</v>
      </c>
    </row>
    <row r="29" spans="1:60" outlineLevel="1" x14ac:dyDescent="0.2">
      <c r="A29" s="215">
        <v>7</v>
      </c>
      <c r="B29" s="222" t="s">
        <v>124</v>
      </c>
      <c r="C29" s="267" t="s">
        <v>125</v>
      </c>
      <c r="D29" s="224" t="s">
        <v>99</v>
      </c>
      <c r="E29" s="230">
        <v>155.03586999999999</v>
      </c>
      <c r="F29" s="234"/>
      <c r="G29" s="235">
        <f>ROUND(E29*F29,2)</f>
        <v>0</v>
      </c>
      <c r="H29" s="234"/>
      <c r="I29" s="235">
        <f>ROUND(E29*H29,2)</f>
        <v>0</v>
      </c>
      <c r="J29" s="234"/>
      <c r="K29" s="235">
        <f>ROUND(E29*J29,2)</f>
        <v>0</v>
      </c>
      <c r="L29" s="235">
        <v>21</v>
      </c>
      <c r="M29" s="235">
        <f>G29*(1+L29/100)</f>
        <v>0</v>
      </c>
      <c r="N29" s="224">
        <v>0.441</v>
      </c>
      <c r="O29" s="224">
        <f>ROUND(E29*N29,5)</f>
        <v>68.370819999999995</v>
      </c>
      <c r="P29" s="224">
        <v>0</v>
      </c>
      <c r="Q29" s="224">
        <f>ROUND(E29*P29,5)</f>
        <v>0</v>
      </c>
      <c r="R29" s="224"/>
      <c r="S29" s="224"/>
      <c r="T29" s="225">
        <v>2.9000000000000001E-2</v>
      </c>
      <c r="U29" s="224">
        <f>ROUND(E29*T29,2)</f>
        <v>4.5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100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2"/>
      <c r="C30" s="268" t="s">
        <v>101</v>
      </c>
      <c r="D30" s="226"/>
      <c r="E30" s="231">
        <v>65.251345000000001</v>
      </c>
      <c r="F30" s="235"/>
      <c r="G30" s="235"/>
      <c r="H30" s="235"/>
      <c r="I30" s="235"/>
      <c r="J30" s="235"/>
      <c r="K30" s="235"/>
      <c r="L30" s="235"/>
      <c r="M30" s="235"/>
      <c r="N30" s="224"/>
      <c r="O30" s="224"/>
      <c r="P30" s="224"/>
      <c r="Q30" s="224"/>
      <c r="R30" s="224"/>
      <c r="S30" s="224"/>
      <c r="T30" s="225"/>
      <c r="U30" s="224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102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/>
      <c r="B31" s="222"/>
      <c r="C31" s="268" t="s">
        <v>103</v>
      </c>
      <c r="D31" s="226"/>
      <c r="E31" s="231">
        <v>39.693399999999997</v>
      </c>
      <c r="F31" s="235"/>
      <c r="G31" s="235"/>
      <c r="H31" s="235"/>
      <c r="I31" s="235"/>
      <c r="J31" s="235"/>
      <c r="K31" s="235"/>
      <c r="L31" s="235"/>
      <c r="M31" s="235"/>
      <c r="N31" s="224"/>
      <c r="O31" s="224"/>
      <c r="P31" s="224"/>
      <c r="Q31" s="224"/>
      <c r="R31" s="224"/>
      <c r="S31" s="224"/>
      <c r="T31" s="225"/>
      <c r="U31" s="224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102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2"/>
      <c r="C32" s="268" t="s">
        <v>104</v>
      </c>
      <c r="D32" s="226"/>
      <c r="E32" s="231">
        <v>50.091124999999998</v>
      </c>
      <c r="F32" s="235"/>
      <c r="G32" s="235"/>
      <c r="H32" s="235"/>
      <c r="I32" s="235"/>
      <c r="J32" s="235"/>
      <c r="K32" s="235"/>
      <c r="L32" s="235"/>
      <c r="M32" s="235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102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8</v>
      </c>
      <c r="B33" s="222" t="s">
        <v>126</v>
      </c>
      <c r="C33" s="267" t="s">
        <v>127</v>
      </c>
      <c r="D33" s="224" t="s">
        <v>99</v>
      </c>
      <c r="E33" s="230">
        <v>61.227899999999998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24">
        <v>0.4284</v>
      </c>
      <c r="O33" s="224">
        <f>ROUND(E33*N33,5)</f>
        <v>26.230029999999999</v>
      </c>
      <c r="P33" s="224">
        <v>0</v>
      </c>
      <c r="Q33" s="224">
        <f>ROUND(E33*P33,5)</f>
        <v>0</v>
      </c>
      <c r="R33" s="224"/>
      <c r="S33" s="224"/>
      <c r="T33" s="225">
        <v>2.5999999999999999E-2</v>
      </c>
      <c r="U33" s="224">
        <f>ROUND(E33*T33,2)</f>
        <v>1.59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100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2"/>
      <c r="C34" s="268" t="s">
        <v>105</v>
      </c>
      <c r="D34" s="226"/>
      <c r="E34" s="231">
        <v>61.227899999999998</v>
      </c>
      <c r="F34" s="235"/>
      <c r="G34" s="235"/>
      <c r="H34" s="235"/>
      <c r="I34" s="235"/>
      <c r="J34" s="235"/>
      <c r="K34" s="235"/>
      <c r="L34" s="235"/>
      <c r="M34" s="235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102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15">
        <v>9</v>
      </c>
      <c r="B35" s="222" t="s">
        <v>128</v>
      </c>
      <c r="C35" s="267" t="s">
        <v>129</v>
      </c>
      <c r="D35" s="224" t="s">
        <v>99</v>
      </c>
      <c r="E35" s="230">
        <v>56.740299999999998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24">
        <v>0.33206000000000002</v>
      </c>
      <c r="O35" s="224">
        <f>ROUND(E35*N35,5)</f>
        <v>18.841180000000001</v>
      </c>
      <c r="P35" s="224">
        <v>0</v>
      </c>
      <c r="Q35" s="224">
        <f>ROUND(E35*P35,5)</f>
        <v>0</v>
      </c>
      <c r="R35" s="224"/>
      <c r="S35" s="224"/>
      <c r="T35" s="225">
        <v>2.5000000000000001E-2</v>
      </c>
      <c r="U35" s="224">
        <f>ROUND(E35*T35,2)</f>
        <v>1.42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100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2"/>
      <c r="C36" s="268" t="s">
        <v>130</v>
      </c>
      <c r="D36" s="226"/>
      <c r="E36" s="231">
        <v>56.740299999999998</v>
      </c>
      <c r="F36" s="235"/>
      <c r="G36" s="235"/>
      <c r="H36" s="235"/>
      <c r="I36" s="235"/>
      <c r="J36" s="235"/>
      <c r="K36" s="235"/>
      <c r="L36" s="235"/>
      <c r="M36" s="235"/>
      <c r="N36" s="224"/>
      <c r="O36" s="224"/>
      <c r="P36" s="224"/>
      <c r="Q36" s="224"/>
      <c r="R36" s="224"/>
      <c r="S36" s="224"/>
      <c r="T36" s="225"/>
      <c r="U36" s="224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102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2.5" outlineLevel="1" x14ac:dyDescent="0.2">
      <c r="A37" s="215">
        <v>10</v>
      </c>
      <c r="B37" s="222" t="s">
        <v>131</v>
      </c>
      <c r="C37" s="267" t="s">
        <v>132</v>
      </c>
      <c r="D37" s="224" t="s">
        <v>99</v>
      </c>
      <c r="E37" s="230">
        <v>157.2159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21</v>
      </c>
      <c r="M37" s="235">
        <f>G37*(1+L37/100)</f>
        <v>0</v>
      </c>
      <c r="N37" s="224">
        <v>0.30651</v>
      </c>
      <c r="O37" s="224">
        <f>ROUND(E37*N37,5)</f>
        <v>48.188249999999996</v>
      </c>
      <c r="P37" s="224">
        <v>0</v>
      </c>
      <c r="Q37" s="224">
        <f>ROUND(E37*P37,5)</f>
        <v>0</v>
      </c>
      <c r="R37" s="224"/>
      <c r="S37" s="224"/>
      <c r="T37" s="225">
        <v>2.5000000000000001E-2</v>
      </c>
      <c r="U37" s="224">
        <f>ROUND(E37*T37,2)</f>
        <v>3.93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100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/>
      <c r="B38" s="222"/>
      <c r="C38" s="268" t="s">
        <v>133</v>
      </c>
      <c r="D38" s="226"/>
      <c r="E38" s="231">
        <v>52.430500000000002</v>
      </c>
      <c r="F38" s="235"/>
      <c r="G38" s="235"/>
      <c r="H38" s="235"/>
      <c r="I38" s="235"/>
      <c r="J38" s="235"/>
      <c r="K38" s="235"/>
      <c r="L38" s="235"/>
      <c r="M38" s="235"/>
      <c r="N38" s="224"/>
      <c r="O38" s="224"/>
      <c r="P38" s="224"/>
      <c r="Q38" s="224"/>
      <c r="R38" s="224"/>
      <c r="S38" s="224"/>
      <c r="T38" s="225"/>
      <c r="U38" s="224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102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2"/>
      <c r="C39" s="268" t="s">
        <v>134</v>
      </c>
      <c r="D39" s="226"/>
      <c r="E39" s="231">
        <v>43.557499999999997</v>
      </c>
      <c r="F39" s="235"/>
      <c r="G39" s="235"/>
      <c r="H39" s="235"/>
      <c r="I39" s="235"/>
      <c r="J39" s="235"/>
      <c r="K39" s="235"/>
      <c r="L39" s="235"/>
      <c r="M39" s="235"/>
      <c r="N39" s="224"/>
      <c r="O39" s="224"/>
      <c r="P39" s="224"/>
      <c r="Q39" s="224"/>
      <c r="R39" s="224"/>
      <c r="S39" s="224"/>
      <c r="T39" s="225"/>
      <c r="U39" s="224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102</v>
      </c>
      <c r="AF39" s="214">
        <v>0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/>
      <c r="B40" s="222"/>
      <c r="C40" s="268" t="s">
        <v>135</v>
      </c>
      <c r="D40" s="226"/>
      <c r="E40" s="231">
        <v>61.227899999999998</v>
      </c>
      <c r="F40" s="235"/>
      <c r="G40" s="235"/>
      <c r="H40" s="235"/>
      <c r="I40" s="235"/>
      <c r="J40" s="235"/>
      <c r="K40" s="235"/>
      <c r="L40" s="235"/>
      <c r="M40" s="235"/>
      <c r="N40" s="224"/>
      <c r="O40" s="224"/>
      <c r="P40" s="224"/>
      <c r="Q40" s="224"/>
      <c r="R40" s="224"/>
      <c r="S40" s="224"/>
      <c r="T40" s="225"/>
      <c r="U40" s="224"/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102</v>
      </c>
      <c r="AF40" s="214">
        <v>0</v>
      </c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11</v>
      </c>
      <c r="B41" s="222" t="s">
        <v>136</v>
      </c>
      <c r="C41" s="267" t="s">
        <v>137</v>
      </c>
      <c r="D41" s="224" t="s">
        <v>99</v>
      </c>
      <c r="E41" s="230">
        <v>56.740299999999998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24">
        <v>6.5199999999999998E-3</v>
      </c>
      <c r="O41" s="224">
        <f>ROUND(E41*N41,5)</f>
        <v>0.36995</v>
      </c>
      <c r="P41" s="224">
        <v>0</v>
      </c>
      <c r="Q41" s="224">
        <f>ROUND(E41*P41,5)</f>
        <v>0</v>
      </c>
      <c r="R41" s="224"/>
      <c r="S41" s="224"/>
      <c r="T41" s="225">
        <v>4.0000000000000001E-3</v>
      </c>
      <c r="U41" s="224">
        <f>ROUND(E41*T41,2)</f>
        <v>0.23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100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/>
      <c r="B42" s="222"/>
      <c r="C42" s="268" t="s">
        <v>130</v>
      </c>
      <c r="D42" s="226"/>
      <c r="E42" s="231">
        <v>56.740299999999998</v>
      </c>
      <c r="F42" s="235"/>
      <c r="G42" s="235"/>
      <c r="H42" s="235"/>
      <c r="I42" s="235"/>
      <c r="J42" s="235"/>
      <c r="K42" s="235"/>
      <c r="L42" s="235"/>
      <c r="M42" s="235"/>
      <c r="N42" s="224"/>
      <c r="O42" s="224"/>
      <c r="P42" s="224"/>
      <c r="Q42" s="224"/>
      <c r="R42" s="224"/>
      <c r="S42" s="224"/>
      <c r="T42" s="225"/>
      <c r="U42" s="224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102</v>
      </c>
      <c r="AF42" s="214">
        <v>0</v>
      </c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15">
        <v>12</v>
      </c>
      <c r="B43" s="222" t="s">
        <v>138</v>
      </c>
      <c r="C43" s="267" t="s">
        <v>139</v>
      </c>
      <c r="D43" s="224" t="s">
        <v>99</v>
      </c>
      <c r="E43" s="230">
        <v>56.740299999999998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24">
        <v>0.18462999999999999</v>
      </c>
      <c r="O43" s="224">
        <f>ROUND(E43*N43,5)</f>
        <v>10.475960000000001</v>
      </c>
      <c r="P43" s="224">
        <v>0</v>
      </c>
      <c r="Q43" s="224">
        <f>ROUND(E43*P43,5)</f>
        <v>0</v>
      </c>
      <c r="R43" s="224"/>
      <c r="S43" s="224"/>
      <c r="T43" s="225">
        <v>2.9000000000000001E-2</v>
      </c>
      <c r="U43" s="224">
        <f>ROUND(E43*T43,2)</f>
        <v>1.65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100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2"/>
      <c r="C44" s="268" t="s">
        <v>130</v>
      </c>
      <c r="D44" s="226"/>
      <c r="E44" s="231">
        <v>56.740299999999998</v>
      </c>
      <c r="F44" s="235"/>
      <c r="G44" s="235"/>
      <c r="H44" s="235"/>
      <c r="I44" s="235"/>
      <c r="J44" s="235"/>
      <c r="K44" s="235"/>
      <c r="L44" s="235"/>
      <c r="M44" s="235"/>
      <c r="N44" s="224"/>
      <c r="O44" s="224"/>
      <c r="P44" s="224"/>
      <c r="Q44" s="224"/>
      <c r="R44" s="224"/>
      <c r="S44" s="224"/>
      <c r="T44" s="225"/>
      <c r="U44" s="224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102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13</v>
      </c>
      <c r="B45" s="222" t="s">
        <v>140</v>
      </c>
      <c r="C45" s="267" t="s">
        <v>141</v>
      </c>
      <c r="D45" s="224" t="s">
        <v>99</v>
      </c>
      <c r="E45" s="230">
        <v>56.740299999999998</v>
      </c>
      <c r="F45" s="234"/>
      <c r="G45" s="235">
        <f>ROUND(E45*F45,2)</f>
        <v>0</v>
      </c>
      <c r="H45" s="234"/>
      <c r="I45" s="235">
        <f>ROUND(E45*H45,2)</f>
        <v>0</v>
      </c>
      <c r="J45" s="234"/>
      <c r="K45" s="235">
        <f>ROUND(E45*J45,2)</f>
        <v>0</v>
      </c>
      <c r="L45" s="235">
        <v>21</v>
      </c>
      <c r="M45" s="235">
        <f>G45*(1+L45/100)</f>
        <v>0</v>
      </c>
      <c r="N45" s="224">
        <v>6.0999999999999997E-4</v>
      </c>
      <c r="O45" s="224">
        <f>ROUND(E45*N45,5)</f>
        <v>3.4610000000000002E-2</v>
      </c>
      <c r="P45" s="224">
        <v>0</v>
      </c>
      <c r="Q45" s="224">
        <f>ROUND(E45*P45,5)</f>
        <v>0</v>
      </c>
      <c r="R45" s="224"/>
      <c r="S45" s="224"/>
      <c r="T45" s="225">
        <v>2E-3</v>
      </c>
      <c r="U45" s="224">
        <f>ROUND(E45*T45,2)</f>
        <v>0.11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100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2"/>
      <c r="C46" s="268" t="s">
        <v>130</v>
      </c>
      <c r="D46" s="226"/>
      <c r="E46" s="231">
        <v>56.740299999999998</v>
      </c>
      <c r="F46" s="235"/>
      <c r="G46" s="235"/>
      <c r="H46" s="235"/>
      <c r="I46" s="235"/>
      <c r="J46" s="235"/>
      <c r="K46" s="235"/>
      <c r="L46" s="235"/>
      <c r="M46" s="235"/>
      <c r="N46" s="224"/>
      <c r="O46" s="224"/>
      <c r="P46" s="224"/>
      <c r="Q46" s="224"/>
      <c r="R46" s="224"/>
      <c r="S46" s="224"/>
      <c r="T46" s="225"/>
      <c r="U46" s="224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102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14</v>
      </c>
      <c r="B47" s="222" t="s">
        <v>142</v>
      </c>
      <c r="C47" s="267" t="s">
        <v>143</v>
      </c>
      <c r="D47" s="224" t="s">
        <v>99</v>
      </c>
      <c r="E47" s="230">
        <v>56.740299999999998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24">
        <v>0.10141</v>
      </c>
      <c r="O47" s="224">
        <f>ROUND(E47*N47,5)</f>
        <v>5.7540300000000002</v>
      </c>
      <c r="P47" s="224">
        <v>0</v>
      </c>
      <c r="Q47" s="224">
        <f>ROUND(E47*P47,5)</f>
        <v>0</v>
      </c>
      <c r="R47" s="224"/>
      <c r="S47" s="224"/>
      <c r="T47" s="225">
        <v>1.4999999999999999E-2</v>
      </c>
      <c r="U47" s="224">
        <f>ROUND(E47*T47,2)</f>
        <v>0.85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100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2"/>
      <c r="C48" s="268" t="s">
        <v>130</v>
      </c>
      <c r="D48" s="226"/>
      <c r="E48" s="231">
        <v>56.740299999999998</v>
      </c>
      <c r="F48" s="235"/>
      <c r="G48" s="235"/>
      <c r="H48" s="235"/>
      <c r="I48" s="235"/>
      <c r="J48" s="235"/>
      <c r="K48" s="235"/>
      <c r="L48" s="235"/>
      <c r="M48" s="235"/>
      <c r="N48" s="224"/>
      <c r="O48" s="224"/>
      <c r="P48" s="224"/>
      <c r="Q48" s="224"/>
      <c r="R48" s="224"/>
      <c r="S48" s="224"/>
      <c r="T48" s="225"/>
      <c r="U48" s="224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102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15</v>
      </c>
      <c r="B49" s="222" t="s">
        <v>144</v>
      </c>
      <c r="C49" s="267" t="s">
        <v>145</v>
      </c>
      <c r="D49" s="224" t="s">
        <v>99</v>
      </c>
      <c r="E49" s="230">
        <v>95.988</v>
      </c>
      <c r="F49" s="234"/>
      <c r="G49" s="235">
        <f>ROUND(E49*F49,2)</f>
        <v>0</v>
      </c>
      <c r="H49" s="234"/>
      <c r="I49" s="235">
        <f>ROUND(E49*H49,2)</f>
        <v>0</v>
      </c>
      <c r="J49" s="234"/>
      <c r="K49" s="235">
        <f>ROUND(E49*J49,2)</f>
        <v>0</v>
      </c>
      <c r="L49" s="235">
        <v>21</v>
      </c>
      <c r="M49" s="235">
        <f>G49*(1+L49/100)</f>
        <v>0</v>
      </c>
      <c r="N49" s="224">
        <v>7.3899999999999993E-2</v>
      </c>
      <c r="O49" s="224">
        <f>ROUND(E49*N49,5)</f>
        <v>7.0935100000000002</v>
      </c>
      <c r="P49" s="224">
        <v>0</v>
      </c>
      <c r="Q49" s="224">
        <f>ROUND(E49*P49,5)</f>
        <v>0</v>
      </c>
      <c r="R49" s="224"/>
      <c r="S49" s="224"/>
      <c r="T49" s="225">
        <v>0.47799999999999998</v>
      </c>
      <c r="U49" s="224">
        <f>ROUND(E49*T49,2)</f>
        <v>45.88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100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2"/>
      <c r="C50" s="268" t="s">
        <v>133</v>
      </c>
      <c r="D50" s="226"/>
      <c r="E50" s="231">
        <v>52.430500000000002</v>
      </c>
      <c r="F50" s="235"/>
      <c r="G50" s="235"/>
      <c r="H50" s="235"/>
      <c r="I50" s="235"/>
      <c r="J50" s="235"/>
      <c r="K50" s="235"/>
      <c r="L50" s="235"/>
      <c r="M50" s="235"/>
      <c r="N50" s="224"/>
      <c r="O50" s="224"/>
      <c r="P50" s="224"/>
      <c r="Q50" s="224"/>
      <c r="R50" s="224"/>
      <c r="S50" s="224"/>
      <c r="T50" s="225"/>
      <c r="U50" s="224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102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/>
      <c r="B51" s="222"/>
      <c r="C51" s="268" t="s">
        <v>134</v>
      </c>
      <c r="D51" s="226"/>
      <c r="E51" s="231">
        <v>43.557499999999997</v>
      </c>
      <c r="F51" s="235"/>
      <c r="G51" s="235"/>
      <c r="H51" s="235"/>
      <c r="I51" s="235"/>
      <c r="J51" s="235"/>
      <c r="K51" s="235"/>
      <c r="L51" s="235"/>
      <c r="M51" s="235"/>
      <c r="N51" s="224"/>
      <c r="O51" s="224"/>
      <c r="P51" s="224"/>
      <c r="Q51" s="224"/>
      <c r="R51" s="224"/>
      <c r="S51" s="224"/>
      <c r="T51" s="225"/>
      <c r="U51" s="224"/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102</v>
      </c>
      <c r="AF51" s="214">
        <v>0</v>
      </c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15">
        <v>16</v>
      </c>
      <c r="B52" s="222" t="s">
        <v>146</v>
      </c>
      <c r="C52" s="267" t="s">
        <v>147</v>
      </c>
      <c r="D52" s="224" t="s">
        <v>99</v>
      </c>
      <c r="E52" s="230">
        <v>81.977175000000003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21</v>
      </c>
      <c r="M52" s="235">
        <f>G52*(1+L52/100)</f>
        <v>0</v>
      </c>
      <c r="N52" s="224">
        <v>0.17599999999999999</v>
      </c>
      <c r="O52" s="224">
        <f>ROUND(E52*N52,5)</f>
        <v>14.42798</v>
      </c>
      <c r="P52" s="224">
        <v>0</v>
      </c>
      <c r="Q52" s="224">
        <f>ROUND(E52*P52,5)</f>
        <v>0</v>
      </c>
      <c r="R52" s="224"/>
      <c r="S52" s="224"/>
      <c r="T52" s="225">
        <v>0</v>
      </c>
      <c r="U52" s="224">
        <f>ROUND(E52*T52,2)</f>
        <v>0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113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/>
      <c r="B53" s="222"/>
      <c r="C53" s="268" t="s">
        <v>148</v>
      </c>
      <c r="D53" s="226"/>
      <c r="E53" s="231">
        <v>36.241799999999998</v>
      </c>
      <c r="F53" s="235"/>
      <c r="G53" s="235"/>
      <c r="H53" s="235"/>
      <c r="I53" s="235"/>
      <c r="J53" s="235"/>
      <c r="K53" s="235"/>
      <c r="L53" s="235"/>
      <c r="M53" s="235"/>
      <c r="N53" s="224"/>
      <c r="O53" s="224"/>
      <c r="P53" s="224"/>
      <c r="Q53" s="224"/>
      <c r="R53" s="224"/>
      <c r="S53" s="224"/>
      <c r="T53" s="225"/>
      <c r="U53" s="224"/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102</v>
      </c>
      <c r="AF53" s="214">
        <v>0</v>
      </c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2"/>
      <c r="C54" s="268" t="s">
        <v>149</v>
      </c>
      <c r="D54" s="226"/>
      <c r="E54" s="231">
        <v>45.735374999999998</v>
      </c>
      <c r="F54" s="235"/>
      <c r="G54" s="235"/>
      <c r="H54" s="235"/>
      <c r="I54" s="235"/>
      <c r="J54" s="235"/>
      <c r="K54" s="235"/>
      <c r="L54" s="235"/>
      <c r="M54" s="235"/>
      <c r="N54" s="224"/>
      <c r="O54" s="224"/>
      <c r="P54" s="224"/>
      <c r="Q54" s="224"/>
      <c r="R54" s="224"/>
      <c r="S54" s="224"/>
      <c r="T54" s="225"/>
      <c r="U54" s="224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102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1" x14ac:dyDescent="0.2">
      <c r="A55" s="215">
        <v>17</v>
      </c>
      <c r="B55" s="222" t="s">
        <v>150</v>
      </c>
      <c r="C55" s="267" t="s">
        <v>151</v>
      </c>
      <c r="D55" s="224" t="s">
        <v>99</v>
      </c>
      <c r="E55" s="230">
        <v>18.810224999999999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24">
        <v>0.17599999999999999</v>
      </c>
      <c r="O55" s="224">
        <f>ROUND(E55*N55,5)</f>
        <v>3.3106</v>
      </c>
      <c r="P55" s="224">
        <v>0</v>
      </c>
      <c r="Q55" s="224">
        <f>ROUND(E55*P55,5)</f>
        <v>0</v>
      </c>
      <c r="R55" s="224"/>
      <c r="S55" s="224"/>
      <c r="T55" s="225">
        <v>0</v>
      </c>
      <c r="U55" s="224">
        <f>ROUND(E55*T55,2)</f>
        <v>0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113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/>
      <c r="B56" s="222"/>
      <c r="C56" s="268" t="s">
        <v>152</v>
      </c>
      <c r="D56" s="226"/>
      <c r="E56" s="231">
        <v>18.810224999999999</v>
      </c>
      <c r="F56" s="235"/>
      <c r="G56" s="235"/>
      <c r="H56" s="235"/>
      <c r="I56" s="235"/>
      <c r="J56" s="235"/>
      <c r="K56" s="235"/>
      <c r="L56" s="235"/>
      <c r="M56" s="235"/>
      <c r="N56" s="224"/>
      <c r="O56" s="224"/>
      <c r="P56" s="224"/>
      <c r="Q56" s="224"/>
      <c r="R56" s="224"/>
      <c r="S56" s="224"/>
      <c r="T56" s="225"/>
      <c r="U56" s="224"/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102</v>
      </c>
      <c r="AF56" s="214">
        <v>0</v>
      </c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>
        <v>18</v>
      </c>
      <c r="B57" s="222" t="s">
        <v>153</v>
      </c>
      <c r="C57" s="267" t="s">
        <v>154</v>
      </c>
      <c r="D57" s="224" t="s">
        <v>99</v>
      </c>
      <c r="E57" s="230">
        <v>61.227899999999998</v>
      </c>
      <c r="F57" s="234"/>
      <c r="G57" s="235">
        <f>ROUND(E57*F57,2)</f>
        <v>0</v>
      </c>
      <c r="H57" s="234"/>
      <c r="I57" s="235">
        <f>ROUND(E57*H57,2)</f>
        <v>0</v>
      </c>
      <c r="J57" s="234"/>
      <c r="K57" s="235">
        <f>ROUND(E57*J57,2)</f>
        <v>0</v>
      </c>
      <c r="L57" s="235">
        <v>21</v>
      </c>
      <c r="M57" s="235">
        <f>G57*(1+L57/100)</f>
        <v>0</v>
      </c>
      <c r="N57" s="224">
        <v>5.5449999999999999E-2</v>
      </c>
      <c r="O57" s="224">
        <f>ROUND(E57*N57,5)</f>
        <v>3.3950900000000002</v>
      </c>
      <c r="P57" s="224">
        <v>0</v>
      </c>
      <c r="Q57" s="224">
        <f>ROUND(E57*P57,5)</f>
        <v>0</v>
      </c>
      <c r="R57" s="224"/>
      <c r="S57" s="224"/>
      <c r="T57" s="225">
        <v>0.442</v>
      </c>
      <c r="U57" s="224">
        <f>ROUND(E57*T57,2)</f>
        <v>27.06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100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2"/>
      <c r="C58" s="268" t="s">
        <v>135</v>
      </c>
      <c r="D58" s="226"/>
      <c r="E58" s="231">
        <v>61.227899999999998</v>
      </c>
      <c r="F58" s="235"/>
      <c r="G58" s="235"/>
      <c r="H58" s="235"/>
      <c r="I58" s="235"/>
      <c r="J58" s="235"/>
      <c r="K58" s="235"/>
      <c r="L58" s="235"/>
      <c r="M58" s="235"/>
      <c r="N58" s="224"/>
      <c r="O58" s="224"/>
      <c r="P58" s="224"/>
      <c r="Q58" s="224"/>
      <c r="R58" s="224"/>
      <c r="S58" s="224"/>
      <c r="T58" s="225"/>
      <c r="U58" s="224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102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>
        <v>19</v>
      </c>
      <c r="B59" s="222" t="s">
        <v>155</v>
      </c>
      <c r="C59" s="267" t="s">
        <v>156</v>
      </c>
      <c r="D59" s="224" t="s">
        <v>99</v>
      </c>
      <c r="E59" s="230">
        <v>64.289294999999996</v>
      </c>
      <c r="F59" s="234"/>
      <c r="G59" s="235">
        <f>ROUND(E59*F59,2)</f>
        <v>0</v>
      </c>
      <c r="H59" s="234"/>
      <c r="I59" s="235">
        <f>ROUND(E59*H59,2)</f>
        <v>0</v>
      </c>
      <c r="J59" s="234"/>
      <c r="K59" s="235">
        <f>ROUND(E59*J59,2)</f>
        <v>0</v>
      </c>
      <c r="L59" s="235">
        <v>21</v>
      </c>
      <c r="M59" s="235">
        <f>G59*(1+L59/100)</f>
        <v>0</v>
      </c>
      <c r="N59" s="224">
        <v>0.13100000000000001</v>
      </c>
      <c r="O59" s="224">
        <f>ROUND(E59*N59,5)</f>
        <v>8.4219000000000008</v>
      </c>
      <c r="P59" s="224">
        <v>0</v>
      </c>
      <c r="Q59" s="224">
        <f>ROUND(E59*P59,5)</f>
        <v>0</v>
      </c>
      <c r="R59" s="224"/>
      <c r="S59" s="224"/>
      <c r="T59" s="225">
        <v>0</v>
      </c>
      <c r="U59" s="224">
        <f>ROUND(E59*T59,2)</f>
        <v>0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113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/>
      <c r="B60" s="222"/>
      <c r="C60" s="268" t="s">
        <v>157</v>
      </c>
      <c r="D60" s="226"/>
      <c r="E60" s="231">
        <v>64.289294999999996</v>
      </c>
      <c r="F60" s="235"/>
      <c r="G60" s="235"/>
      <c r="H60" s="235"/>
      <c r="I60" s="235"/>
      <c r="J60" s="235"/>
      <c r="K60" s="235"/>
      <c r="L60" s="235"/>
      <c r="M60" s="235"/>
      <c r="N60" s="224"/>
      <c r="O60" s="224"/>
      <c r="P60" s="224"/>
      <c r="Q60" s="224"/>
      <c r="R60" s="224"/>
      <c r="S60" s="224"/>
      <c r="T60" s="225"/>
      <c r="U60" s="224"/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102</v>
      </c>
      <c r="AF60" s="214">
        <v>0</v>
      </c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x14ac:dyDescent="0.2">
      <c r="A61" s="216" t="s">
        <v>95</v>
      </c>
      <c r="B61" s="223" t="s">
        <v>64</v>
      </c>
      <c r="C61" s="269" t="s">
        <v>65</v>
      </c>
      <c r="D61" s="227"/>
      <c r="E61" s="232"/>
      <c r="F61" s="236"/>
      <c r="G61" s="236">
        <f>SUMIF(AE62:AE98,"&lt;&gt;NOR",G62:G98)</f>
        <v>0</v>
      </c>
      <c r="H61" s="236"/>
      <c r="I61" s="236">
        <f>SUM(I62:I98)</f>
        <v>0</v>
      </c>
      <c r="J61" s="236"/>
      <c r="K61" s="236">
        <f>SUM(K62:K98)</f>
        <v>0</v>
      </c>
      <c r="L61" s="236"/>
      <c r="M61" s="236">
        <f>SUM(M62:M98)</f>
        <v>0</v>
      </c>
      <c r="N61" s="227"/>
      <c r="O61" s="227">
        <f>SUM(O62:O98)</f>
        <v>59.44182</v>
      </c>
      <c r="P61" s="227"/>
      <c r="Q61" s="227">
        <f>SUM(Q62:Q98)</f>
        <v>0</v>
      </c>
      <c r="R61" s="227"/>
      <c r="S61" s="227"/>
      <c r="T61" s="228"/>
      <c r="U61" s="227">
        <f>SUM(U62:U98)</f>
        <v>65.98</v>
      </c>
      <c r="AE61" t="s">
        <v>96</v>
      </c>
    </row>
    <row r="62" spans="1:60" outlineLevel="1" x14ac:dyDescent="0.2">
      <c r="A62" s="215">
        <v>20</v>
      </c>
      <c r="B62" s="222" t="s">
        <v>158</v>
      </c>
      <c r="C62" s="267" t="s">
        <v>159</v>
      </c>
      <c r="D62" s="224" t="s">
        <v>160</v>
      </c>
      <c r="E62" s="230">
        <v>176.1583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21</v>
      </c>
      <c r="M62" s="235">
        <f>G62*(1+L62/100)</f>
        <v>0</v>
      </c>
      <c r="N62" s="224">
        <v>0.188</v>
      </c>
      <c r="O62" s="224">
        <f>ROUND(E62*N62,5)</f>
        <v>33.117759999999997</v>
      </c>
      <c r="P62" s="224">
        <v>0</v>
      </c>
      <c r="Q62" s="224">
        <f>ROUND(E62*P62,5)</f>
        <v>0</v>
      </c>
      <c r="R62" s="224"/>
      <c r="S62" s="224"/>
      <c r="T62" s="225">
        <v>0.27200000000000002</v>
      </c>
      <c r="U62" s="224">
        <f>ROUND(E62*T62,2)</f>
        <v>47.92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100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/>
      <c r="B63" s="222"/>
      <c r="C63" s="268" t="s">
        <v>161</v>
      </c>
      <c r="D63" s="226"/>
      <c r="E63" s="231">
        <v>53.551699999999997</v>
      </c>
      <c r="F63" s="235"/>
      <c r="G63" s="235"/>
      <c r="H63" s="235"/>
      <c r="I63" s="235"/>
      <c r="J63" s="235"/>
      <c r="K63" s="235"/>
      <c r="L63" s="235"/>
      <c r="M63" s="235"/>
      <c r="N63" s="224"/>
      <c r="O63" s="224"/>
      <c r="P63" s="224"/>
      <c r="Q63" s="224"/>
      <c r="R63" s="224"/>
      <c r="S63" s="224"/>
      <c r="T63" s="225"/>
      <c r="U63" s="224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102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/>
      <c r="B64" s="222"/>
      <c r="C64" s="268" t="s">
        <v>162</v>
      </c>
      <c r="D64" s="226"/>
      <c r="E64" s="231">
        <v>35.701900000000002</v>
      </c>
      <c r="F64" s="235"/>
      <c r="G64" s="235"/>
      <c r="H64" s="235"/>
      <c r="I64" s="235"/>
      <c r="J64" s="235"/>
      <c r="K64" s="235"/>
      <c r="L64" s="235"/>
      <c r="M64" s="235"/>
      <c r="N64" s="224"/>
      <c r="O64" s="224"/>
      <c r="P64" s="224"/>
      <c r="Q64" s="224"/>
      <c r="R64" s="224"/>
      <c r="S64" s="224"/>
      <c r="T64" s="225"/>
      <c r="U64" s="224"/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102</v>
      </c>
      <c r="AF64" s="214">
        <v>0</v>
      </c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15"/>
      <c r="B65" s="222"/>
      <c r="C65" s="268" t="s">
        <v>163</v>
      </c>
      <c r="D65" s="226"/>
      <c r="E65" s="231">
        <v>40.4512</v>
      </c>
      <c r="F65" s="235"/>
      <c r="G65" s="235"/>
      <c r="H65" s="235"/>
      <c r="I65" s="235"/>
      <c r="J65" s="235"/>
      <c r="K65" s="235"/>
      <c r="L65" s="235"/>
      <c r="M65" s="235"/>
      <c r="N65" s="224"/>
      <c r="O65" s="224"/>
      <c r="P65" s="224"/>
      <c r="Q65" s="224"/>
      <c r="R65" s="224"/>
      <c r="S65" s="224"/>
      <c r="T65" s="225"/>
      <c r="U65" s="224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102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15"/>
      <c r="B66" s="222"/>
      <c r="C66" s="268" t="s">
        <v>164</v>
      </c>
      <c r="D66" s="226"/>
      <c r="E66" s="231">
        <v>41.453499999999998</v>
      </c>
      <c r="F66" s="235"/>
      <c r="G66" s="235"/>
      <c r="H66" s="235"/>
      <c r="I66" s="235"/>
      <c r="J66" s="235"/>
      <c r="K66" s="235"/>
      <c r="L66" s="235"/>
      <c r="M66" s="235"/>
      <c r="N66" s="224"/>
      <c r="O66" s="224"/>
      <c r="P66" s="224"/>
      <c r="Q66" s="224"/>
      <c r="R66" s="224"/>
      <c r="S66" s="224"/>
      <c r="T66" s="225"/>
      <c r="U66" s="224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102</v>
      </c>
      <c r="AF66" s="214">
        <v>0</v>
      </c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/>
      <c r="B67" s="222"/>
      <c r="C67" s="268" t="s">
        <v>165</v>
      </c>
      <c r="D67" s="226"/>
      <c r="E67" s="231">
        <v>2</v>
      </c>
      <c r="F67" s="235"/>
      <c r="G67" s="235"/>
      <c r="H67" s="235"/>
      <c r="I67" s="235"/>
      <c r="J67" s="235"/>
      <c r="K67" s="235"/>
      <c r="L67" s="235"/>
      <c r="M67" s="235"/>
      <c r="N67" s="224"/>
      <c r="O67" s="224"/>
      <c r="P67" s="224"/>
      <c r="Q67" s="224"/>
      <c r="R67" s="224"/>
      <c r="S67" s="224"/>
      <c r="T67" s="225"/>
      <c r="U67" s="224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102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/>
      <c r="B68" s="222"/>
      <c r="C68" s="268" t="s">
        <v>166</v>
      </c>
      <c r="D68" s="226"/>
      <c r="E68" s="231">
        <v>3</v>
      </c>
      <c r="F68" s="235"/>
      <c r="G68" s="235"/>
      <c r="H68" s="235"/>
      <c r="I68" s="235"/>
      <c r="J68" s="235"/>
      <c r="K68" s="235"/>
      <c r="L68" s="235"/>
      <c r="M68" s="235"/>
      <c r="N68" s="224"/>
      <c r="O68" s="224"/>
      <c r="P68" s="224"/>
      <c r="Q68" s="224"/>
      <c r="R68" s="224"/>
      <c r="S68" s="224"/>
      <c r="T68" s="225"/>
      <c r="U68" s="224"/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102</v>
      </c>
      <c r="AF68" s="214">
        <v>0</v>
      </c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15">
        <v>21</v>
      </c>
      <c r="B69" s="222" t="s">
        <v>167</v>
      </c>
      <c r="C69" s="267" t="s">
        <v>168</v>
      </c>
      <c r="D69" s="224" t="s">
        <v>169</v>
      </c>
      <c r="E69" s="230">
        <v>90.146135999999998</v>
      </c>
      <c r="F69" s="234"/>
      <c r="G69" s="235">
        <f>ROUND(E69*F69,2)</f>
        <v>0</v>
      </c>
      <c r="H69" s="234"/>
      <c r="I69" s="235">
        <f>ROUND(E69*H69,2)</f>
        <v>0</v>
      </c>
      <c r="J69" s="234"/>
      <c r="K69" s="235">
        <f>ROUND(E69*J69,2)</f>
        <v>0</v>
      </c>
      <c r="L69" s="235">
        <v>21</v>
      </c>
      <c r="M69" s="235">
        <f>G69*(1+L69/100)</f>
        <v>0</v>
      </c>
      <c r="N69" s="224">
        <v>9.3399999999999997E-2</v>
      </c>
      <c r="O69" s="224">
        <f>ROUND(E69*N69,5)</f>
        <v>8.4196500000000007</v>
      </c>
      <c r="P69" s="224">
        <v>0</v>
      </c>
      <c r="Q69" s="224">
        <f>ROUND(E69*P69,5)</f>
        <v>0</v>
      </c>
      <c r="R69" s="224"/>
      <c r="S69" s="224"/>
      <c r="T69" s="225">
        <v>0</v>
      </c>
      <c r="U69" s="224">
        <f>ROUND(E69*T69,2)</f>
        <v>0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113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ht="22.5" outlineLevel="1" x14ac:dyDescent="0.2">
      <c r="A70" s="215"/>
      <c r="B70" s="222"/>
      <c r="C70" s="268" t="s">
        <v>170</v>
      </c>
      <c r="D70" s="226"/>
      <c r="E70" s="231">
        <v>54.087217000000003</v>
      </c>
      <c r="F70" s="235"/>
      <c r="G70" s="235"/>
      <c r="H70" s="235"/>
      <c r="I70" s="235"/>
      <c r="J70" s="235"/>
      <c r="K70" s="235"/>
      <c r="L70" s="235"/>
      <c r="M70" s="235"/>
      <c r="N70" s="224"/>
      <c r="O70" s="224"/>
      <c r="P70" s="224"/>
      <c r="Q70" s="224"/>
      <c r="R70" s="224"/>
      <c r="S70" s="224"/>
      <c r="T70" s="225"/>
      <c r="U70" s="224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102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2"/>
      <c r="C71" s="268" t="s">
        <v>171</v>
      </c>
      <c r="D71" s="226"/>
      <c r="E71" s="231">
        <v>36.058919000000003</v>
      </c>
      <c r="F71" s="235"/>
      <c r="G71" s="235"/>
      <c r="H71" s="235"/>
      <c r="I71" s="235"/>
      <c r="J71" s="235"/>
      <c r="K71" s="235"/>
      <c r="L71" s="235"/>
      <c r="M71" s="235"/>
      <c r="N71" s="224"/>
      <c r="O71" s="224"/>
      <c r="P71" s="224"/>
      <c r="Q71" s="224"/>
      <c r="R71" s="224"/>
      <c r="S71" s="224"/>
      <c r="T71" s="225"/>
      <c r="U71" s="224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102</v>
      </c>
      <c r="AF71" s="214">
        <v>0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15">
        <v>22</v>
      </c>
      <c r="B72" s="222" t="s">
        <v>172</v>
      </c>
      <c r="C72" s="267" t="s">
        <v>173</v>
      </c>
      <c r="D72" s="224" t="s">
        <v>169</v>
      </c>
      <c r="E72" s="230">
        <v>82.723747000000003</v>
      </c>
      <c r="F72" s="234"/>
      <c r="G72" s="235">
        <f>ROUND(E72*F72,2)</f>
        <v>0</v>
      </c>
      <c r="H72" s="234"/>
      <c r="I72" s="235">
        <f>ROUND(E72*H72,2)</f>
        <v>0</v>
      </c>
      <c r="J72" s="234"/>
      <c r="K72" s="235">
        <f>ROUND(E72*J72,2)</f>
        <v>0</v>
      </c>
      <c r="L72" s="235">
        <v>21</v>
      </c>
      <c r="M72" s="235">
        <f>G72*(1+L72/100)</f>
        <v>0</v>
      </c>
      <c r="N72" s="224">
        <v>4.2099999999999999E-2</v>
      </c>
      <c r="O72" s="224">
        <f>ROUND(E72*N72,5)</f>
        <v>3.4826700000000002</v>
      </c>
      <c r="P72" s="224">
        <v>0</v>
      </c>
      <c r="Q72" s="224">
        <f>ROUND(E72*P72,5)</f>
        <v>0</v>
      </c>
      <c r="R72" s="224"/>
      <c r="S72" s="224"/>
      <c r="T72" s="225">
        <v>0</v>
      </c>
      <c r="U72" s="224">
        <f>ROUND(E72*T72,2)</f>
        <v>0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113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33.75" outlineLevel="1" x14ac:dyDescent="0.2">
      <c r="A73" s="215"/>
      <c r="B73" s="222"/>
      <c r="C73" s="268" t="s">
        <v>174</v>
      </c>
      <c r="D73" s="226"/>
      <c r="E73" s="231">
        <v>40.855711999999997</v>
      </c>
      <c r="F73" s="235"/>
      <c r="G73" s="235"/>
      <c r="H73" s="235"/>
      <c r="I73" s="235"/>
      <c r="J73" s="235"/>
      <c r="K73" s="235"/>
      <c r="L73" s="235"/>
      <c r="M73" s="235"/>
      <c r="N73" s="224"/>
      <c r="O73" s="224"/>
      <c r="P73" s="224"/>
      <c r="Q73" s="224"/>
      <c r="R73" s="224"/>
      <c r="S73" s="224"/>
      <c r="T73" s="225"/>
      <c r="U73" s="224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102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1" x14ac:dyDescent="0.2">
      <c r="A74" s="215"/>
      <c r="B74" s="222"/>
      <c r="C74" s="268" t="s">
        <v>175</v>
      </c>
      <c r="D74" s="226"/>
      <c r="E74" s="231">
        <v>41.868034999999999</v>
      </c>
      <c r="F74" s="235"/>
      <c r="G74" s="235"/>
      <c r="H74" s="235"/>
      <c r="I74" s="235"/>
      <c r="J74" s="235"/>
      <c r="K74" s="235"/>
      <c r="L74" s="235"/>
      <c r="M74" s="235"/>
      <c r="N74" s="224"/>
      <c r="O74" s="224"/>
      <c r="P74" s="224"/>
      <c r="Q74" s="224"/>
      <c r="R74" s="224"/>
      <c r="S74" s="224"/>
      <c r="T74" s="225"/>
      <c r="U74" s="224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102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15">
        <v>23</v>
      </c>
      <c r="B75" s="222" t="s">
        <v>176</v>
      </c>
      <c r="C75" s="267" t="s">
        <v>177</v>
      </c>
      <c r="D75" s="224" t="s">
        <v>169</v>
      </c>
      <c r="E75" s="230">
        <v>2</v>
      </c>
      <c r="F75" s="234"/>
      <c r="G75" s="235">
        <f>ROUND(E75*F75,2)</f>
        <v>0</v>
      </c>
      <c r="H75" s="234"/>
      <c r="I75" s="235">
        <f>ROUND(E75*H75,2)</f>
        <v>0</v>
      </c>
      <c r="J75" s="234"/>
      <c r="K75" s="235">
        <f>ROUND(E75*J75,2)</f>
        <v>0</v>
      </c>
      <c r="L75" s="235">
        <v>21</v>
      </c>
      <c r="M75" s="235">
        <f>G75*(1+L75/100)</f>
        <v>0</v>
      </c>
      <c r="N75" s="224">
        <v>5.6099999999999997E-2</v>
      </c>
      <c r="O75" s="224">
        <f>ROUND(E75*N75,5)</f>
        <v>0.11219999999999999</v>
      </c>
      <c r="P75" s="224">
        <v>0</v>
      </c>
      <c r="Q75" s="224">
        <f>ROUND(E75*P75,5)</f>
        <v>0</v>
      </c>
      <c r="R75" s="224"/>
      <c r="S75" s="224"/>
      <c r="T75" s="225">
        <v>0</v>
      </c>
      <c r="U75" s="224">
        <f>ROUND(E75*T75,2)</f>
        <v>0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113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/>
      <c r="B76" s="222"/>
      <c r="C76" s="268" t="s">
        <v>165</v>
      </c>
      <c r="D76" s="226"/>
      <c r="E76" s="231">
        <v>2</v>
      </c>
      <c r="F76" s="235"/>
      <c r="G76" s="235"/>
      <c r="H76" s="235"/>
      <c r="I76" s="235"/>
      <c r="J76" s="235"/>
      <c r="K76" s="235"/>
      <c r="L76" s="235"/>
      <c r="M76" s="235"/>
      <c r="N76" s="224"/>
      <c r="O76" s="224"/>
      <c r="P76" s="224"/>
      <c r="Q76" s="224"/>
      <c r="R76" s="224"/>
      <c r="S76" s="224"/>
      <c r="T76" s="225"/>
      <c r="U76" s="224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102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2.5" outlineLevel="1" x14ac:dyDescent="0.2">
      <c r="A77" s="215">
        <v>24</v>
      </c>
      <c r="B77" s="222" t="s">
        <v>178</v>
      </c>
      <c r="C77" s="267" t="s">
        <v>179</v>
      </c>
      <c r="D77" s="224" t="s">
        <v>169</v>
      </c>
      <c r="E77" s="230">
        <v>3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24">
        <v>5.6099999999999997E-2</v>
      </c>
      <c r="O77" s="224">
        <f>ROUND(E77*N77,5)</f>
        <v>0.16830000000000001</v>
      </c>
      <c r="P77" s="224">
        <v>0</v>
      </c>
      <c r="Q77" s="224">
        <f>ROUND(E77*P77,5)</f>
        <v>0</v>
      </c>
      <c r="R77" s="224"/>
      <c r="S77" s="224"/>
      <c r="T77" s="225">
        <v>0</v>
      </c>
      <c r="U77" s="224">
        <f>ROUND(E77*T77,2)</f>
        <v>0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113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2"/>
      <c r="C78" s="268" t="s">
        <v>166</v>
      </c>
      <c r="D78" s="226"/>
      <c r="E78" s="231">
        <v>3</v>
      </c>
      <c r="F78" s="235"/>
      <c r="G78" s="235"/>
      <c r="H78" s="235"/>
      <c r="I78" s="235"/>
      <c r="J78" s="235"/>
      <c r="K78" s="235"/>
      <c r="L78" s="235"/>
      <c r="M78" s="235"/>
      <c r="N78" s="224"/>
      <c r="O78" s="224"/>
      <c r="P78" s="224"/>
      <c r="Q78" s="224"/>
      <c r="R78" s="224"/>
      <c r="S78" s="224"/>
      <c r="T78" s="225"/>
      <c r="U78" s="224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102</v>
      </c>
      <c r="AF78" s="214">
        <v>0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15">
        <v>25</v>
      </c>
      <c r="B79" s="222" t="s">
        <v>180</v>
      </c>
      <c r="C79" s="267" t="s">
        <v>181</v>
      </c>
      <c r="D79" s="224" t="s">
        <v>160</v>
      </c>
      <c r="E79" s="230">
        <v>95.653899999999993</v>
      </c>
      <c r="F79" s="234"/>
      <c r="G79" s="235">
        <f>ROUND(E79*F79,2)</f>
        <v>0</v>
      </c>
      <c r="H79" s="234"/>
      <c r="I79" s="235">
        <f>ROUND(E79*H79,2)</f>
        <v>0</v>
      </c>
      <c r="J79" s="234"/>
      <c r="K79" s="235">
        <f>ROUND(E79*J79,2)</f>
        <v>0</v>
      </c>
      <c r="L79" s="235">
        <v>21</v>
      </c>
      <c r="M79" s="235">
        <f>G79*(1+L79/100)</f>
        <v>0</v>
      </c>
      <c r="N79" s="224">
        <v>0.10249999999999999</v>
      </c>
      <c r="O79" s="224">
        <f>ROUND(E79*N79,5)</f>
        <v>9.8045200000000001</v>
      </c>
      <c r="P79" s="224">
        <v>0</v>
      </c>
      <c r="Q79" s="224">
        <f>ROUND(E79*P79,5)</f>
        <v>0</v>
      </c>
      <c r="R79" s="224"/>
      <c r="S79" s="224"/>
      <c r="T79" s="225">
        <v>0.14000000000000001</v>
      </c>
      <c r="U79" s="224">
        <f>ROUND(E79*T79,2)</f>
        <v>13.39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100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33.75" outlineLevel="1" x14ac:dyDescent="0.2">
      <c r="A80" s="215"/>
      <c r="B80" s="222"/>
      <c r="C80" s="268" t="s">
        <v>182</v>
      </c>
      <c r="D80" s="226"/>
      <c r="E80" s="231">
        <v>91.5291</v>
      </c>
      <c r="F80" s="235"/>
      <c r="G80" s="235"/>
      <c r="H80" s="235"/>
      <c r="I80" s="235"/>
      <c r="J80" s="235"/>
      <c r="K80" s="235"/>
      <c r="L80" s="235"/>
      <c r="M80" s="235"/>
      <c r="N80" s="224"/>
      <c r="O80" s="224"/>
      <c r="P80" s="224"/>
      <c r="Q80" s="224"/>
      <c r="R80" s="224"/>
      <c r="S80" s="224"/>
      <c r="T80" s="225"/>
      <c r="U80" s="224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102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2"/>
      <c r="C81" s="268" t="s">
        <v>183</v>
      </c>
      <c r="D81" s="226"/>
      <c r="E81" s="231">
        <v>4.1247999999999996</v>
      </c>
      <c r="F81" s="235"/>
      <c r="G81" s="235"/>
      <c r="H81" s="235"/>
      <c r="I81" s="235"/>
      <c r="J81" s="235"/>
      <c r="K81" s="235"/>
      <c r="L81" s="235"/>
      <c r="M81" s="235"/>
      <c r="N81" s="224"/>
      <c r="O81" s="224"/>
      <c r="P81" s="224"/>
      <c r="Q81" s="224"/>
      <c r="R81" s="224"/>
      <c r="S81" s="224"/>
      <c r="T81" s="225"/>
      <c r="U81" s="224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102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>
        <v>26</v>
      </c>
      <c r="B82" s="222" t="s">
        <v>184</v>
      </c>
      <c r="C82" s="267" t="s">
        <v>185</v>
      </c>
      <c r="D82" s="224" t="s">
        <v>169</v>
      </c>
      <c r="E82" s="230">
        <v>193.220878</v>
      </c>
      <c r="F82" s="234"/>
      <c r="G82" s="235">
        <f>ROUND(E82*F82,2)</f>
        <v>0</v>
      </c>
      <c r="H82" s="234"/>
      <c r="I82" s="235">
        <f>ROUND(E82*H82,2)</f>
        <v>0</v>
      </c>
      <c r="J82" s="234"/>
      <c r="K82" s="235">
        <f>ROUND(E82*J82,2)</f>
        <v>0</v>
      </c>
      <c r="L82" s="235">
        <v>21</v>
      </c>
      <c r="M82" s="235">
        <f>G82*(1+L82/100)</f>
        <v>0</v>
      </c>
      <c r="N82" s="224">
        <v>0.02</v>
      </c>
      <c r="O82" s="224">
        <f>ROUND(E82*N82,5)</f>
        <v>3.86442</v>
      </c>
      <c r="P82" s="224">
        <v>0</v>
      </c>
      <c r="Q82" s="224">
        <f>ROUND(E82*P82,5)</f>
        <v>0</v>
      </c>
      <c r="R82" s="224"/>
      <c r="S82" s="224"/>
      <c r="T82" s="225">
        <v>0</v>
      </c>
      <c r="U82" s="224">
        <f>ROUND(E82*T82,2)</f>
        <v>0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113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33.75" outlineLevel="1" x14ac:dyDescent="0.2">
      <c r="A83" s="215"/>
      <c r="B83" s="222"/>
      <c r="C83" s="268" t="s">
        <v>186</v>
      </c>
      <c r="D83" s="226"/>
      <c r="E83" s="231">
        <v>184.88878199999999</v>
      </c>
      <c r="F83" s="235"/>
      <c r="G83" s="235"/>
      <c r="H83" s="235"/>
      <c r="I83" s="235"/>
      <c r="J83" s="235"/>
      <c r="K83" s="235"/>
      <c r="L83" s="235"/>
      <c r="M83" s="235"/>
      <c r="N83" s="224"/>
      <c r="O83" s="224"/>
      <c r="P83" s="224"/>
      <c r="Q83" s="224"/>
      <c r="R83" s="224"/>
      <c r="S83" s="224"/>
      <c r="T83" s="225"/>
      <c r="U83" s="224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102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2"/>
      <c r="C84" s="268" t="s">
        <v>187</v>
      </c>
      <c r="D84" s="226"/>
      <c r="E84" s="231">
        <v>8.3320959999999999</v>
      </c>
      <c r="F84" s="235"/>
      <c r="G84" s="235"/>
      <c r="H84" s="235"/>
      <c r="I84" s="235"/>
      <c r="J84" s="235"/>
      <c r="K84" s="235"/>
      <c r="L84" s="235"/>
      <c r="M84" s="235"/>
      <c r="N84" s="224"/>
      <c r="O84" s="224"/>
      <c r="P84" s="224"/>
      <c r="Q84" s="224"/>
      <c r="R84" s="224"/>
      <c r="S84" s="224"/>
      <c r="T84" s="225"/>
      <c r="U84" s="224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102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>
        <v>27</v>
      </c>
      <c r="B85" s="222" t="s">
        <v>188</v>
      </c>
      <c r="C85" s="267" t="s">
        <v>189</v>
      </c>
      <c r="D85" s="224" t="s">
        <v>169</v>
      </c>
      <c r="E85" s="230">
        <v>2</v>
      </c>
      <c r="F85" s="234"/>
      <c r="G85" s="235">
        <f>ROUND(E85*F85,2)</f>
        <v>0</v>
      </c>
      <c r="H85" s="234"/>
      <c r="I85" s="235">
        <f>ROUND(E85*H85,2)</f>
        <v>0</v>
      </c>
      <c r="J85" s="234"/>
      <c r="K85" s="235">
        <f>ROUND(E85*J85,2)</f>
        <v>0</v>
      </c>
      <c r="L85" s="235">
        <v>21</v>
      </c>
      <c r="M85" s="235">
        <f>G85*(1+L85/100)</f>
        <v>0</v>
      </c>
      <c r="N85" s="224">
        <v>0.2266</v>
      </c>
      <c r="O85" s="224">
        <f>ROUND(E85*N85,5)</f>
        <v>0.45319999999999999</v>
      </c>
      <c r="P85" s="224">
        <v>0</v>
      </c>
      <c r="Q85" s="224">
        <f>ROUND(E85*P85,5)</f>
        <v>0</v>
      </c>
      <c r="R85" s="224"/>
      <c r="S85" s="224"/>
      <c r="T85" s="225">
        <v>1.8360000000000001</v>
      </c>
      <c r="U85" s="224">
        <f>ROUND(E85*T85,2)</f>
        <v>3.67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100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2"/>
      <c r="C86" s="268" t="s">
        <v>190</v>
      </c>
      <c r="D86" s="226"/>
      <c r="E86" s="231">
        <v>2</v>
      </c>
      <c r="F86" s="235"/>
      <c r="G86" s="235"/>
      <c r="H86" s="235"/>
      <c r="I86" s="235"/>
      <c r="J86" s="235"/>
      <c r="K86" s="235"/>
      <c r="L86" s="235"/>
      <c r="M86" s="235"/>
      <c r="N86" s="224"/>
      <c r="O86" s="224"/>
      <c r="P86" s="224"/>
      <c r="Q86" s="224"/>
      <c r="R86" s="224"/>
      <c r="S86" s="224"/>
      <c r="T86" s="225"/>
      <c r="U86" s="224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102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15">
        <v>28</v>
      </c>
      <c r="B87" s="222" t="s">
        <v>191</v>
      </c>
      <c r="C87" s="267" t="s">
        <v>192</v>
      </c>
      <c r="D87" s="224" t="s">
        <v>169</v>
      </c>
      <c r="E87" s="230">
        <v>5</v>
      </c>
      <c r="F87" s="234"/>
      <c r="G87" s="235">
        <f>ROUND(E87*F87,2)</f>
        <v>0</v>
      </c>
      <c r="H87" s="234"/>
      <c r="I87" s="235">
        <f>ROUND(E87*H87,2)</f>
        <v>0</v>
      </c>
      <c r="J87" s="234"/>
      <c r="K87" s="235">
        <f>ROUND(E87*J87,2)</f>
        <v>0</v>
      </c>
      <c r="L87" s="235">
        <v>21</v>
      </c>
      <c r="M87" s="235">
        <f>G87*(1+L87/100)</f>
        <v>0</v>
      </c>
      <c r="N87" s="224">
        <v>0</v>
      </c>
      <c r="O87" s="224">
        <f>ROUND(E87*N87,5)</f>
        <v>0</v>
      </c>
      <c r="P87" s="224">
        <v>0</v>
      </c>
      <c r="Q87" s="224">
        <f>ROUND(E87*P87,5)</f>
        <v>0</v>
      </c>
      <c r="R87" s="224"/>
      <c r="S87" s="224"/>
      <c r="T87" s="225">
        <v>0.2</v>
      </c>
      <c r="U87" s="224">
        <f>ROUND(E87*T87,2)</f>
        <v>1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100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/>
      <c r="B88" s="222"/>
      <c r="C88" s="268" t="s">
        <v>193</v>
      </c>
      <c r="D88" s="226"/>
      <c r="E88" s="231">
        <v>2</v>
      </c>
      <c r="F88" s="235"/>
      <c r="G88" s="235"/>
      <c r="H88" s="235"/>
      <c r="I88" s="235"/>
      <c r="J88" s="235"/>
      <c r="K88" s="235"/>
      <c r="L88" s="235"/>
      <c r="M88" s="235"/>
      <c r="N88" s="224"/>
      <c r="O88" s="224"/>
      <c r="P88" s="224"/>
      <c r="Q88" s="224"/>
      <c r="R88" s="224"/>
      <c r="S88" s="224"/>
      <c r="T88" s="225"/>
      <c r="U88" s="224"/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102</v>
      </c>
      <c r="AF88" s="214">
        <v>0</v>
      </c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2"/>
      <c r="C89" s="268" t="s">
        <v>194</v>
      </c>
      <c r="D89" s="226"/>
      <c r="E89" s="231">
        <v>2</v>
      </c>
      <c r="F89" s="235"/>
      <c r="G89" s="235"/>
      <c r="H89" s="235"/>
      <c r="I89" s="235"/>
      <c r="J89" s="235"/>
      <c r="K89" s="235"/>
      <c r="L89" s="235"/>
      <c r="M89" s="235"/>
      <c r="N89" s="224"/>
      <c r="O89" s="224"/>
      <c r="P89" s="224"/>
      <c r="Q89" s="224"/>
      <c r="R89" s="224"/>
      <c r="S89" s="224"/>
      <c r="T89" s="225"/>
      <c r="U89" s="224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102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2"/>
      <c r="C90" s="268" t="s">
        <v>195</v>
      </c>
      <c r="D90" s="226"/>
      <c r="E90" s="231">
        <v>1</v>
      </c>
      <c r="F90" s="235"/>
      <c r="G90" s="235"/>
      <c r="H90" s="235"/>
      <c r="I90" s="235"/>
      <c r="J90" s="235"/>
      <c r="K90" s="235"/>
      <c r="L90" s="235"/>
      <c r="M90" s="235"/>
      <c r="N90" s="224"/>
      <c r="O90" s="224"/>
      <c r="P90" s="224"/>
      <c r="Q90" s="224"/>
      <c r="R90" s="224"/>
      <c r="S90" s="224"/>
      <c r="T90" s="225"/>
      <c r="U90" s="224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102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>
        <v>29</v>
      </c>
      <c r="B91" s="222" t="s">
        <v>196</v>
      </c>
      <c r="C91" s="267" t="s">
        <v>197</v>
      </c>
      <c r="D91" s="224" t="s">
        <v>169</v>
      </c>
      <c r="E91" s="230">
        <v>2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21</v>
      </c>
      <c r="M91" s="235">
        <f>G91*(1+L91/100)</f>
        <v>0</v>
      </c>
      <c r="N91" s="224">
        <v>7.0000000000000001E-3</v>
      </c>
      <c r="O91" s="224">
        <f>ROUND(E91*N91,5)</f>
        <v>1.4E-2</v>
      </c>
      <c r="P91" s="224">
        <v>0</v>
      </c>
      <c r="Q91" s="224">
        <f>ROUND(E91*P91,5)</f>
        <v>0</v>
      </c>
      <c r="R91" s="224"/>
      <c r="S91" s="224"/>
      <c r="T91" s="225">
        <v>0</v>
      </c>
      <c r="U91" s="224">
        <f>ROUND(E91*T91,2)</f>
        <v>0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113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/>
      <c r="B92" s="222"/>
      <c r="C92" s="270" t="s">
        <v>198</v>
      </c>
      <c r="D92" s="229"/>
      <c r="E92" s="233"/>
      <c r="F92" s="237"/>
      <c r="G92" s="238"/>
      <c r="H92" s="235"/>
      <c r="I92" s="235"/>
      <c r="J92" s="235"/>
      <c r="K92" s="235"/>
      <c r="L92" s="235"/>
      <c r="M92" s="235"/>
      <c r="N92" s="224"/>
      <c r="O92" s="224"/>
      <c r="P92" s="224"/>
      <c r="Q92" s="224"/>
      <c r="R92" s="224"/>
      <c r="S92" s="224"/>
      <c r="T92" s="225"/>
      <c r="U92" s="224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199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7" t="str">
        <f>C92</f>
        <v>IZ 5a - Obytná zóna</v>
      </c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/>
      <c r="B93" s="222"/>
      <c r="C93" s="270" t="s">
        <v>200</v>
      </c>
      <c r="D93" s="229"/>
      <c r="E93" s="233"/>
      <c r="F93" s="237"/>
      <c r="G93" s="238"/>
      <c r="H93" s="235"/>
      <c r="I93" s="235"/>
      <c r="J93" s="235"/>
      <c r="K93" s="235"/>
      <c r="L93" s="235"/>
      <c r="M93" s="235"/>
      <c r="N93" s="224"/>
      <c r="O93" s="224"/>
      <c r="P93" s="224"/>
      <c r="Q93" s="224"/>
      <c r="R93" s="224"/>
      <c r="S93" s="224"/>
      <c r="T93" s="225"/>
      <c r="U93" s="224"/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199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7" t="str">
        <f>C93</f>
        <v>IZ 5b - Konec obytné zóny</v>
      </c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/>
      <c r="B94" s="222"/>
      <c r="C94" s="268" t="s">
        <v>201</v>
      </c>
      <c r="D94" s="226"/>
      <c r="E94" s="231">
        <v>1</v>
      </c>
      <c r="F94" s="235"/>
      <c r="G94" s="235"/>
      <c r="H94" s="235"/>
      <c r="I94" s="235"/>
      <c r="J94" s="235"/>
      <c r="K94" s="235"/>
      <c r="L94" s="235"/>
      <c r="M94" s="235"/>
      <c r="N94" s="224"/>
      <c r="O94" s="224"/>
      <c r="P94" s="224"/>
      <c r="Q94" s="224"/>
      <c r="R94" s="224"/>
      <c r="S94" s="224"/>
      <c r="T94" s="225"/>
      <c r="U94" s="224"/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102</v>
      </c>
      <c r="AF94" s="214">
        <v>0</v>
      </c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2"/>
      <c r="C95" s="268" t="s">
        <v>202</v>
      </c>
      <c r="D95" s="226"/>
      <c r="E95" s="231">
        <v>1</v>
      </c>
      <c r="F95" s="235"/>
      <c r="G95" s="235"/>
      <c r="H95" s="235"/>
      <c r="I95" s="235"/>
      <c r="J95" s="235"/>
      <c r="K95" s="235"/>
      <c r="L95" s="235"/>
      <c r="M95" s="235"/>
      <c r="N95" s="224"/>
      <c r="O95" s="224"/>
      <c r="P95" s="224"/>
      <c r="Q95" s="224"/>
      <c r="R95" s="224"/>
      <c r="S95" s="224"/>
      <c r="T95" s="225"/>
      <c r="U95" s="224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102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>
        <v>30</v>
      </c>
      <c r="B96" s="222" t="s">
        <v>203</v>
      </c>
      <c r="C96" s="267" t="s">
        <v>204</v>
      </c>
      <c r="D96" s="224" t="s">
        <v>169</v>
      </c>
      <c r="E96" s="230">
        <v>1</v>
      </c>
      <c r="F96" s="234"/>
      <c r="G96" s="235">
        <f>ROUND(E96*F96,2)</f>
        <v>0</v>
      </c>
      <c r="H96" s="234"/>
      <c r="I96" s="235">
        <f>ROUND(E96*H96,2)</f>
        <v>0</v>
      </c>
      <c r="J96" s="234"/>
      <c r="K96" s="235">
        <f>ROUND(E96*J96,2)</f>
        <v>0</v>
      </c>
      <c r="L96" s="235">
        <v>21</v>
      </c>
      <c r="M96" s="235">
        <f>G96*(1+L96/100)</f>
        <v>0</v>
      </c>
      <c r="N96" s="224">
        <v>5.1000000000000004E-3</v>
      </c>
      <c r="O96" s="224">
        <f>ROUND(E96*N96,5)</f>
        <v>5.1000000000000004E-3</v>
      </c>
      <c r="P96" s="224">
        <v>0</v>
      </c>
      <c r="Q96" s="224">
        <f>ROUND(E96*P96,5)</f>
        <v>0</v>
      </c>
      <c r="R96" s="224"/>
      <c r="S96" s="224"/>
      <c r="T96" s="225">
        <v>0</v>
      </c>
      <c r="U96" s="224">
        <f>ROUND(E96*T96,2)</f>
        <v>0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113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/>
      <c r="B97" s="222"/>
      <c r="C97" s="270" t="s">
        <v>205</v>
      </c>
      <c r="D97" s="229"/>
      <c r="E97" s="233"/>
      <c r="F97" s="237"/>
      <c r="G97" s="238"/>
      <c r="H97" s="235"/>
      <c r="I97" s="235"/>
      <c r="J97" s="235"/>
      <c r="K97" s="235"/>
      <c r="L97" s="235"/>
      <c r="M97" s="235"/>
      <c r="N97" s="224"/>
      <c r="O97" s="224"/>
      <c r="P97" s="224"/>
      <c r="Q97" s="224"/>
      <c r="R97" s="224"/>
      <c r="S97" s="224"/>
      <c r="T97" s="225"/>
      <c r="U97" s="224"/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199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7" t="str">
        <f>C97</f>
        <v>IP 10a - Slepá pozemní komunikace</v>
      </c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2"/>
      <c r="C98" s="268" t="s">
        <v>195</v>
      </c>
      <c r="D98" s="226"/>
      <c r="E98" s="231">
        <v>1</v>
      </c>
      <c r="F98" s="235"/>
      <c r="G98" s="235"/>
      <c r="H98" s="235"/>
      <c r="I98" s="235"/>
      <c r="J98" s="235"/>
      <c r="K98" s="235"/>
      <c r="L98" s="235"/>
      <c r="M98" s="235"/>
      <c r="N98" s="224"/>
      <c r="O98" s="224"/>
      <c r="P98" s="224"/>
      <c r="Q98" s="224"/>
      <c r="R98" s="224"/>
      <c r="S98" s="224"/>
      <c r="T98" s="225"/>
      <c r="U98" s="224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102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x14ac:dyDescent="0.2">
      <c r="A99" s="216" t="s">
        <v>95</v>
      </c>
      <c r="B99" s="223" t="s">
        <v>66</v>
      </c>
      <c r="C99" s="269" t="s">
        <v>67</v>
      </c>
      <c r="D99" s="227"/>
      <c r="E99" s="232"/>
      <c r="F99" s="236"/>
      <c r="G99" s="236">
        <f>SUMIF(AE100:AE103,"&lt;&gt;NOR",G100:G103)</f>
        <v>0</v>
      </c>
      <c r="H99" s="236"/>
      <c r="I99" s="236">
        <f>SUM(I100:I103)</f>
        <v>0</v>
      </c>
      <c r="J99" s="236"/>
      <c r="K99" s="236">
        <f>SUM(K100:K103)</f>
        <v>0</v>
      </c>
      <c r="L99" s="236"/>
      <c r="M99" s="236">
        <f>SUM(M100:M103)</f>
        <v>0</v>
      </c>
      <c r="N99" s="227"/>
      <c r="O99" s="227">
        <f>SUM(O100:O103)</f>
        <v>0</v>
      </c>
      <c r="P99" s="227"/>
      <c r="Q99" s="227">
        <f>SUM(Q100:Q103)</f>
        <v>0</v>
      </c>
      <c r="R99" s="227"/>
      <c r="S99" s="227"/>
      <c r="T99" s="228"/>
      <c r="U99" s="227">
        <f>SUM(U100:U103)</f>
        <v>5.56</v>
      </c>
      <c r="AE99" t="s">
        <v>96</v>
      </c>
    </row>
    <row r="100" spans="1:60" outlineLevel="1" x14ac:dyDescent="0.2">
      <c r="A100" s="215">
        <v>31</v>
      </c>
      <c r="B100" s="222" t="s">
        <v>206</v>
      </c>
      <c r="C100" s="267" t="s">
        <v>207</v>
      </c>
      <c r="D100" s="224" t="s">
        <v>208</v>
      </c>
      <c r="E100" s="230">
        <v>347.64013999999997</v>
      </c>
      <c r="F100" s="234"/>
      <c r="G100" s="235">
        <f>ROUND(E100*F100,2)</f>
        <v>0</v>
      </c>
      <c r="H100" s="234"/>
      <c r="I100" s="235">
        <f>ROUND(E100*H100,2)</f>
        <v>0</v>
      </c>
      <c r="J100" s="234"/>
      <c r="K100" s="235">
        <f>ROUND(E100*J100,2)</f>
        <v>0</v>
      </c>
      <c r="L100" s="235">
        <v>21</v>
      </c>
      <c r="M100" s="235">
        <f>G100*(1+L100/100)</f>
        <v>0</v>
      </c>
      <c r="N100" s="224">
        <v>0</v>
      </c>
      <c r="O100" s="224">
        <f>ROUND(E100*N100,5)</f>
        <v>0</v>
      </c>
      <c r="P100" s="224">
        <v>0</v>
      </c>
      <c r="Q100" s="224">
        <f>ROUND(E100*P100,5)</f>
        <v>0</v>
      </c>
      <c r="R100" s="224"/>
      <c r="S100" s="224"/>
      <c r="T100" s="225">
        <v>1.6E-2</v>
      </c>
      <c r="U100" s="224">
        <f>ROUND(E100*T100,2)</f>
        <v>5.56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100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/>
      <c r="B101" s="222"/>
      <c r="C101" s="268" t="s">
        <v>209</v>
      </c>
      <c r="D101" s="226"/>
      <c r="E101" s="231">
        <v>73.284409999999994</v>
      </c>
      <c r="F101" s="235"/>
      <c r="G101" s="235"/>
      <c r="H101" s="235"/>
      <c r="I101" s="235"/>
      <c r="J101" s="235"/>
      <c r="K101" s="235"/>
      <c r="L101" s="235"/>
      <c r="M101" s="235"/>
      <c r="N101" s="224"/>
      <c r="O101" s="224"/>
      <c r="P101" s="224"/>
      <c r="Q101" s="224"/>
      <c r="R101" s="224"/>
      <c r="S101" s="224"/>
      <c r="T101" s="225"/>
      <c r="U101" s="224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102</v>
      </c>
      <c r="AF101" s="214">
        <v>0</v>
      </c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2"/>
      <c r="C102" s="268" t="s">
        <v>210</v>
      </c>
      <c r="D102" s="226"/>
      <c r="E102" s="231">
        <v>214.91390999999999</v>
      </c>
      <c r="F102" s="235"/>
      <c r="G102" s="235"/>
      <c r="H102" s="235"/>
      <c r="I102" s="235"/>
      <c r="J102" s="235"/>
      <c r="K102" s="235"/>
      <c r="L102" s="235"/>
      <c r="M102" s="235"/>
      <c r="N102" s="224"/>
      <c r="O102" s="224"/>
      <c r="P102" s="224"/>
      <c r="Q102" s="224"/>
      <c r="R102" s="224"/>
      <c r="S102" s="224"/>
      <c r="T102" s="225"/>
      <c r="U102" s="22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102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/>
      <c r="B103" s="222"/>
      <c r="C103" s="268" t="s">
        <v>211</v>
      </c>
      <c r="D103" s="226"/>
      <c r="E103" s="231">
        <v>59.44182</v>
      </c>
      <c r="F103" s="235"/>
      <c r="G103" s="235"/>
      <c r="H103" s="235"/>
      <c r="I103" s="235"/>
      <c r="J103" s="235"/>
      <c r="K103" s="235"/>
      <c r="L103" s="235"/>
      <c r="M103" s="235"/>
      <c r="N103" s="224"/>
      <c r="O103" s="224"/>
      <c r="P103" s="224"/>
      <c r="Q103" s="224"/>
      <c r="R103" s="224"/>
      <c r="S103" s="224"/>
      <c r="T103" s="225"/>
      <c r="U103" s="22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102</v>
      </c>
      <c r="AF103" s="214">
        <v>0</v>
      </c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x14ac:dyDescent="0.2">
      <c r="A104" s="216" t="s">
        <v>95</v>
      </c>
      <c r="B104" s="223" t="s">
        <v>68</v>
      </c>
      <c r="C104" s="269" t="s">
        <v>26</v>
      </c>
      <c r="D104" s="227"/>
      <c r="E104" s="232"/>
      <c r="F104" s="236"/>
      <c r="G104" s="236">
        <f>SUMIF(AE105:AE110,"&lt;&gt;NOR",G105:G110)</f>
        <v>0</v>
      </c>
      <c r="H104" s="236"/>
      <c r="I104" s="236">
        <f>SUM(I105:I110)</f>
        <v>0</v>
      </c>
      <c r="J104" s="236"/>
      <c r="K104" s="236">
        <f>SUM(K105:K110)</f>
        <v>0</v>
      </c>
      <c r="L104" s="236"/>
      <c r="M104" s="236">
        <f>SUM(M105:M110)</f>
        <v>0</v>
      </c>
      <c r="N104" s="227"/>
      <c r="O104" s="227">
        <f>SUM(O105:O110)</f>
        <v>0</v>
      </c>
      <c r="P104" s="227"/>
      <c r="Q104" s="227">
        <f>SUM(Q105:Q110)</f>
        <v>0</v>
      </c>
      <c r="R104" s="227"/>
      <c r="S104" s="227"/>
      <c r="T104" s="228"/>
      <c r="U104" s="227">
        <f>SUM(U105:U110)</f>
        <v>0</v>
      </c>
      <c r="AE104" t="s">
        <v>96</v>
      </c>
    </row>
    <row r="105" spans="1:60" outlineLevel="1" x14ac:dyDescent="0.2">
      <c r="A105" s="215">
        <v>32</v>
      </c>
      <c r="B105" s="222" t="s">
        <v>212</v>
      </c>
      <c r="C105" s="267" t="s">
        <v>213</v>
      </c>
      <c r="D105" s="224" t="s">
        <v>214</v>
      </c>
      <c r="E105" s="230">
        <v>3500</v>
      </c>
      <c r="F105" s="234"/>
      <c r="G105" s="235">
        <f>ROUND(E105*F105,2)</f>
        <v>0</v>
      </c>
      <c r="H105" s="234"/>
      <c r="I105" s="235">
        <f>ROUND(E105*H105,2)</f>
        <v>0</v>
      </c>
      <c r="J105" s="234"/>
      <c r="K105" s="235">
        <f>ROUND(E105*J105,2)</f>
        <v>0</v>
      </c>
      <c r="L105" s="235">
        <v>21</v>
      </c>
      <c r="M105" s="235">
        <f>G105*(1+L105/100)</f>
        <v>0</v>
      </c>
      <c r="N105" s="224">
        <v>0</v>
      </c>
      <c r="O105" s="224">
        <f>ROUND(E105*N105,5)</f>
        <v>0</v>
      </c>
      <c r="P105" s="224">
        <v>0</v>
      </c>
      <c r="Q105" s="224">
        <f>ROUND(E105*P105,5)</f>
        <v>0</v>
      </c>
      <c r="R105" s="224"/>
      <c r="S105" s="224"/>
      <c r="T105" s="225">
        <v>0</v>
      </c>
      <c r="U105" s="224">
        <f>ROUND(E105*T105,2)</f>
        <v>0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100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>
        <v>33</v>
      </c>
      <c r="B106" s="222" t="s">
        <v>215</v>
      </c>
      <c r="C106" s="267" t="s">
        <v>216</v>
      </c>
      <c r="D106" s="224" t="s">
        <v>214</v>
      </c>
      <c r="E106" s="230">
        <v>3500</v>
      </c>
      <c r="F106" s="234"/>
      <c r="G106" s="235">
        <f>ROUND(E106*F106,2)</f>
        <v>0</v>
      </c>
      <c r="H106" s="234"/>
      <c r="I106" s="235">
        <f>ROUND(E106*H106,2)</f>
        <v>0</v>
      </c>
      <c r="J106" s="234"/>
      <c r="K106" s="235">
        <f>ROUND(E106*J106,2)</f>
        <v>0</v>
      </c>
      <c r="L106" s="235">
        <v>21</v>
      </c>
      <c r="M106" s="235">
        <f>G106*(1+L106/100)</f>
        <v>0</v>
      </c>
      <c r="N106" s="224">
        <v>0</v>
      </c>
      <c r="O106" s="224">
        <f>ROUND(E106*N106,5)</f>
        <v>0</v>
      </c>
      <c r="P106" s="224">
        <v>0</v>
      </c>
      <c r="Q106" s="224">
        <f>ROUND(E106*P106,5)</f>
        <v>0</v>
      </c>
      <c r="R106" s="224"/>
      <c r="S106" s="224"/>
      <c r="T106" s="225">
        <v>0</v>
      </c>
      <c r="U106" s="224">
        <f>ROUND(E106*T106,2)</f>
        <v>0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100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>
        <v>34</v>
      </c>
      <c r="B107" s="222" t="s">
        <v>217</v>
      </c>
      <c r="C107" s="267" t="s">
        <v>218</v>
      </c>
      <c r="D107" s="224" t="s">
        <v>214</v>
      </c>
      <c r="E107" s="230">
        <v>1800</v>
      </c>
      <c r="F107" s="234"/>
      <c r="G107" s="235">
        <f>ROUND(E107*F107,2)</f>
        <v>0</v>
      </c>
      <c r="H107" s="234"/>
      <c r="I107" s="235">
        <f>ROUND(E107*H107,2)</f>
        <v>0</v>
      </c>
      <c r="J107" s="234"/>
      <c r="K107" s="235">
        <f>ROUND(E107*J107,2)</f>
        <v>0</v>
      </c>
      <c r="L107" s="235">
        <v>21</v>
      </c>
      <c r="M107" s="235">
        <f>G107*(1+L107/100)</f>
        <v>0</v>
      </c>
      <c r="N107" s="224">
        <v>0</v>
      </c>
      <c r="O107" s="224">
        <f>ROUND(E107*N107,5)</f>
        <v>0</v>
      </c>
      <c r="P107" s="224">
        <v>0</v>
      </c>
      <c r="Q107" s="224">
        <f>ROUND(E107*P107,5)</f>
        <v>0</v>
      </c>
      <c r="R107" s="224"/>
      <c r="S107" s="224"/>
      <c r="T107" s="225">
        <v>0</v>
      </c>
      <c r="U107" s="224">
        <f>ROUND(E107*T107,2)</f>
        <v>0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100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>
        <v>35</v>
      </c>
      <c r="B108" s="222" t="s">
        <v>219</v>
      </c>
      <c r="C108" s="267" t="s">
        <v>220</v>
      </c>
      <c r="D108" s="224" t="s">
        <v>214</v>
      </c>
      <c r="E108" s="230">
        <v>7500</v>
      </c>
      <c r="F108" s="234"/>
      <c r="G108" s="235">
        <f>ROUND(E108*F108,2)</f>
        <v>0</v>
      </c>
      <c r="H108" s="234"/>
      <c r="I108" s="235">
        <f>ROUND(E108*H108,2)</f>
        <v>0</v>
      </c>
      <c r="J108" s="234"/>
      <c r="K108" s="235">
        <f>ROUND(E108*J108,2)</f>
        <v>0</v>
      </c>
      <c r="L108" s="235">
        <v>21</v>
      </c>
      <c r="M108" s="235">
        <f>G108*(1+L108/100)</f>
        <v>0</v>
      </c>
      <c r="N108" s="224">
        <v>0</v>
      </c>
      <c r="O108" s="224">
        <f>ROUND(E108*N108,5)</f>
        <v>0</v>
      </c>
      <c r="P108" s="224">
        <v>0</v>
      </c>
      <c r="Q108" s="224">
        <f>ROUND(E108*P108,5)</f>
        <v>0</v>
      </c>
      <c r="R108" s="224"/>
      <c r="S108" s="224"/>
      <c r="T108" s="225">
        <v>0</v>
      </c>
      <c r="U108" s="224">
        <f>ROUND(E108*T108,2)</f>
        <v>0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100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>
        <v>36</v>
      </c>
      <c r="B109" s="222" t="s">
        <v>221</v>
      </c>
      <c r="C109" s="267" t="s">
        <v>222</v>
      </c>
      <c r="D109" s="224" t="s">
        <v>214</v>
      </c>
      <c r="E109" s="230">
        <v>3500</v>
      </c>
      <c r="F109" s="234"/>
      <c r="G109" s="235">
        <f>ROUND(E109*F109,2)</f>
        <v>0</v>
      </c>
      <c r="H109" s="234"/>
      <c r="I109" s="235">
        <f>ROUND(E109*H109,2)</f>
        <v>0</v>
      </c>
      <c r="J109" s="234"/>
      <c r="K109" s="235">
        <f>ROUND(E109*J109,2)</f>
        <v>0</v>
      </c>
      <c r="L109" s="235">
        <v>21</v>
      </c>
      <c r="M109" s="235">
        <f>G109*(1+L109/100)</f>
        <v>0</v>
      </c>
      <c r="N109" s="224">
        <v>0</v>
      </c>
      <c r="O109" s="224">
        <f>ROUND(E109*N109,5)</f>
        <v>0</v>
      </c>
      <c r="P109" s="224">
        <v>0</v>
      </c>
      <c r="Q109" s="224">
        <f>ROUND(E109*P109,5)</f>
        <v>0</v>
      </c>
      <c r="R109" s="224"/>
      <c r="S109" s="224"/>
      <c r="T109" s="225">
        <v>0</v>
      </c>
      <c r="U109" s="224">
        <f>ROUND(E109*T109,2)</f>
        <v>0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100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46">
        <v>37</v>
      </c>
      <c r="B110" s="247" t="s">
        <v>223</v>
      </c>
      <c r="C110" s="271" t="s">
        <v>224</v>
      </c>
      <c r="D110" s="248" t="s">
        <v>214</v>
      </c>
      <c r="E110" s="249">
        <v>5000</v>
      </c>
      <c r="F110" s="250"/>
      <c r="G110" s="251">
        <f>ROUND(E110*F110,2)</f>
        <v>0</v>
      </c>
      <c r="H110" s="250"/>
      <c r="I110" s="251">
        <f>ROUND(E110*H110,2)</f>
        <v>0</v>
      </c>
      <c r="J110" s="250"/>
      <c r="K110" s="251">
        <f>ROUND(E110*J110,2)</f>
        <v>0</v>
      </c>
      <c r="L110" s="251">
        <v>21</v>
      </c>
      <c r="M110" s="251">
        <f>G110*(1+L110/100)</f>
        <v>0</v>
      </c>
      <c r="N110" s="248">
        <v>0</v>
      </c>
      <c r="O110" s="248">
        <f>ROUND(E110*N110,5)</f>
        <v>0</v>
      </c>
      <c r="P110" s="248">
        <v>0</v>
      </c>
      <c r="Q110" s="248">
        <f>ROUND(E110*P110,5)</f>
        <v>0</v>
      </c>
      <c r="R110" s="248"/>
      <c r="S110" s="248"/>
      <c r="T110" s="252">
        <v>0</v>
      </c>
      <c r="U110" s="248">
        <f>ROUND(E110*T110,2)</f>
        <v>0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100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6"/>
      <c r="B111" s="7" t="s">
        <v>225</v>
      </c>
      <c r="C111" s="272" t="s">
        <v>225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v>15</v>
      </c>
      <c r="AD111">
        <v>21</v>
      </c>
    </row>
    <row r="112" spans="1:60" x14ac:dyDescent="0.2">
      <c r="A112" s="253"/>
      <c r="B112" s="254">
        <v>26</v>
      </c>
      <c r="C112" s="273" t="s">
        <v>225</v>
      </c>
      <c r="D112" s="255"/>
      <c r="E112" s="255"/>
      <c r="F112" s="255"/>
      <c r="G112" s="266">
        <f>G8+G28+G61+G99+G104</f>
        <v>0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f>SUMIF(L7:L110,AC111,G7:G110)</f>
        <v>0</v>
      </c>
      <c r="AD112">
        <f>SUMIF(L7:L110,AD111,G7:G110)</f>
        <v>0</v>
      </c>
      <c r="AE112" t="s">
        <v>226</v>
      </c>
    </row>
    <row r="113" spans="1:31" x14ac:dyDescent="0.2">
      <c r="A113" s="6"/>
      <c r="B113" s="7" t="s">
        <v>225</v>
      </c>
      <c r="C113" s="272" t="s">
        <v>225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6"/>
      <c r="B114" s="7" t="s">
        <v>225</v>
      </c>
      <c r="C114" s="272" t="s">
        <v>225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56">
        <v>33</v>
      </c>
      <c r="B115" s="256"/>
      <c r="C115" s="274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57"/>
      <c r="B116" s="258"/>
      <c r="C116" s="275"/>
      <c r="D116" s="258"/>
      <c r="E116" s="258"/>
      <c r="F116" s="258"/>
      <c r="G116" s="259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E116" t="s">
        <v>227</v>
      </c>
    </row>
    <row r="117" spans="1:31" x14ac:dyDescent="0.2">
      <c r="A117" s="260"/>
      <c r="B117" s="261"/>
      <c r="C117" s="276"/>
      <c r="D117" s="261"/>
      <c r="E117" s="261"/>
      <c r="F117" s="261"/>
      <c r="G117" s="262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60"/>
      <c r="B118" s="261"/>
      <c r="C118" s="276"/>
      <c r="D118" s="261"/>
      <c r="E118" s="261"/>
      <c r="F118" s="261"/>
      <c r="G118" s="262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60"/>
      <c r="B119" s="261"/>
      <c r="C119" s="276"/>
      <c r="D119" s="261"/>
      <c r="E119" s="261"/>
      <c r="F119" s="261"/>
      <c r="G119" s="262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63"/>
      <c r="B120" s="264"/>
      <c r="C120" s="277"/>
      <c r="D120" s="264"/>
      <c r="E120" s="264"/>
      <c r="F120" s="264"/>
      <c r="G120" s="265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6"/>
      <c r="B121" s="7" t="s">
        <v>225</v>
      </c>
      <c r="C121" s="272" t="s">
        <v>225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C122" s="278"/>
      <c r="AE122" t="s">
        <v>228</v>
      </c>
    </row>
  </sheetData>
  <mergeCells count="9">
    <mergeCell ref="C97:G97"/>
    <mergeCell ref="A115:C115"/>
    <mergeCell ref="A116:G120"/>
    <mergeCell ref="A1:G1"/>
    <mergeCell ref="C2:G2"/>
    <mergeCell ref="C3:G3"/>
    <mergeCell ref="C4:G4"/>
    <mergeCell ref="C92:G92"/>
    <mergeCell ref="C93:G93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von On</dc:creator>
  <cp:lastModifiedBy>George von On</cp:lastModifiedBy>
  <cp:lastPrinted>2014-02-28T09:52:57Z</cp:lastPrinted>
  <dcterms:created xsi:type="dcterms:W3CDTF">2009-04-08T07:15:50Z</dcterms:created>
  <dcterms:modified xsi:type="dcterms:W3CDTF">2020-12-15T16:36:35Z</dcterms:modified>
</cp:coreProperties>
</file>